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5385"/>
  </bookViews>
  <sheets>
    <sheet name="様式８" sheetId="1" r:id="rId1"/>
    <sheet name="リスト" sheetId="2" r:id="rId2"/>
  </sheets>
  <definedNames>
    <definedName name="_xlnm.Print_Area" localSheetId="0">様式８!$A$1:$P$56</definedName>
  </definedNames>
  <calcPr calcId="152511"/>
</workbook>
</file>

<file path=xl/calcChain.xml><?xml version="1.0" encoding="utf-8"?>
<calcChain xmlns="http://schemas.openxmlformats.org/spreadsheetml/2006/main">
  <c r="C39" i="1" l="1"/>
  <c r="C36" i="1"/>
  <c r="C32" i="1"/>
  <c r="C25" i="1"/>
  <c r="C18" i="1"/>
  <c r="C14" i="1"/>
  <c r="C10" i="1"/>
  <c r="F36" i="1"/>
  <c r="F32" i="1"/>
  <c r="F25" i="1"/>
  <c r="F18" i="1"/>
  <c r="F14" i="1"/>
  <c r="F10" i="1"/>
  <c r="F39" i="1" l="1"/>
  <c r="C20" i="2"/>
  <c r="G14" i="2"/>
  <c r="D14" i="2"/>
  <c r="C14" i="2"/>
  <c r="G12" i="2"/>
  <c r="G9" i="2"/>
  <c r="E9" i="2"/>
  <c r="H8" i="2"/>
  <c r="G8" i="2"/>
  <c r="E8" i="2"/>
  <c r="G7" i="2"/>
  <c r="F7" i="2"/>
  <c r="E7" i="2"/>
  <c r="G6" i="2"/>
  <c r="F6" i="2"/>
  <c r="H4" i="2"/>
  <c r="G4" i="2"/>
  <c r="F3" i="2"/>
  <c r="G2" i="2"/>
  <c r="I4" i="2" l="1"/>
  <c r="I20" i="2"/>
  <c r="I19" i="2"/>
  <c r="I18" i="2"/>
  <c r="I17" i="2"/>
  <c r="I16" i="2"/>
  <c r="I15" i="2"/>
  <c r="I14" i="2"/>
  <c r="I13" i="2"/>
  <c r="I12" i="2"/>
  <c r="I11" i="2"/>
  <c r="I10" i="2"/>
  <c r="I9" i="2"/>
  <c r="I6" i="2"/>
  <c r="I5" i="2"/>
  <c r="C21" i="2"/>
  <c r="I3" i="2"/>
  <c r="H21" i="2"/>
  <c r="D21" i="2" l="1"/>
  <c r="I8" i="2"/>
  <c r="I7" i="2"/>
  <c r="E21" i="2"/>
  <c r="F21" i="2"/>
  <c r="I2" i="2"/>
  <c r="I21" i="2" l="1"/>
  <c r="L39" i="1"/>
</calcChain>
</file>

<file path=xl/comments1.xml><?xml version="1.0" encoding="utf-8"?>
<comments xmlns="http://schemas.openxmlformats.org/spreadsheetml/2006/main">
  <authors>
    <author>作成者</author>
  </authors>
  <commentList>
    <comment ref="I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リストから部会を選んでください。</t>
        </r>
      </text>
    </commen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予算額は部会を入力すると
自動で計算されます
（何も記入しないでください）。
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支出額は
何も記入しないでください。
（支出額は自動で計算されます）
</t>
        </r>
      </text>
    </comment>
    <comment ref="I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太枠内の金額と、
それに関する項目を記入してください。
</t>
        </r>
      </text>
    </comment>
    <comment ref="F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審査員・講師を招聘された場合は
報償費実績報告書（様式１９）も
併せてご提出ください。
</t>
        </r>
      </text>
    </comment>
  </commentList>
</comments>
</file>

<file path=xl/sharedStrings.xml><?xml version="1.0" encoding="utf-8"?>
<sst xmlns="http://schemas.openxmlformats.org/spreadsheetml/2006/main" count="139" uniqueCount="130">
  <si>
    <t>支出内訳</t>
    <rPh sb="0" eb="2">
      <t>シシュツ</t>
    </rPh>
    <rPh sb="2" eb="4">
      <t>ウチワケ</t>
    </rPh>
    <phoneticPr fontId="3"/>
  </si>
  <si>
    <t>予算額</t>
    <rPh sb="0" eb="3">
      <t>ヨサンガク</t>
    </rPh>
    <phoneticPr fontId="3"/>
  </si>
  <si>
    <t>支出額</t>
    <rPh sb="0" eb="3">
      <t>シシュツガク</t>
    </rPh>
    <phoneticPr fontId="3"/>
  </si>
  <si>
    <t>報償費</t>
    <rPh sb="0" eb="3">
      <t>ホウショウヒ</t>
    </rPh>
    <phoneticPr fontId="3"/>
  </si>
  <si>
    <t>需用費</t>
    <rPh sb="0" eb="3">
      <t>ジュヨウヒ</t>
    </rPh>
    <phoneticPr fontId="3"/>
  </si>
  <si>
    <t>役務費</t>
    <rPh sb="0" eb="3">
      <t>エキムヒ</t>
    </rPh>
    <phoneticPr fontId="3"/>
  </si>
  <si>
    <t>使用料</t>
    <rPh sb="0" eb="3">
      <t>シヨウリョウ</t>
    </rPh>
    <phoneticPr fontId="3"/>
  </si>
  <si>
    <t>賃借料</t>
    <rPh sb="0" eb="3">
      <t>チンシャクリョウ</t>
    </rPh>
    <phoneticPr fontId="3"/>
  </si>
  <si>
    <t>部会</t>
    <rPh sb="0" eb="2">
      <t>ブカイ</t>
    </rPh>
    <phoneticPr fontId="3"/>
  </si>
  <si>
    <t>器楽・管弦楽</t>
    <rPh sb="0" eb="2">
      <t>キガク</t>
    </rPh>
    <rPh sb="3" eb="6">
      <t>カンゲンガク</t>
    </rPh>
    <phoneticPr fontId="8"/>
  </si>
  <si>
    <t>No.</t>
  </si>
  <si>
    <t>合唱</t>
    <phoneticPr fontId="3"/>
  </si>
  <si>
    <t>吹奏楽</t>
    <phoneticPr fontId="3"/>
  </si>
  <si>
    <t>日本音楽</t>
    <rPh sb="0" eb="1">
      <t>ニチ</t>
    </rPh>
    <rPh sb="1" eb="2">
      <t>ホン</t>
    </rPh>
    <rPh sb="2" eb="3">
      <t>オン</t>
    </rPh>
    <rPh sb="3" eb="4">
      <t>ガク</t>
    </rPh>
    <phoneticPr fontId="8"/>
  </si>
  <si>
    <t>マーチングバンド・バトントワリング</t>
    <phoneticPr fontId="8"/>
  </si>
  <si>
    <t>演劇</t>
    <phoneticPr fontId="3"/>
  </si>
  <si>
    <t>美術・工芸</t>
  </si>
  <si>
    <t>書道</t>
    <phoneticPr fontId="3"/>
  </si>
  <si>
    <t>写真</t>
    <phoneticPr fontId="3"/>
  </si>
  <si>
    <t>囲碁</t>
    <phoneticPr fontId="3"/>
  </si>
  <si>
    <t>将棋</t>
    <phoneticPr fontId="3"/>
  </si>
  <si>
    <t>放送</t>
    <phoneticPr fontId="3"/>
  </si>
  <si>
    <t>新聞</t>
    <phoneticPr fontId="3"/>
  </si>
  <si>
    <t>自然科学</t>
    <rPh sb="0" eb="1">
      <t>ジ</t>
    </rPh>
    <rPh sb="1" eb="2">
      <t>ゼン</t>
    </rPh>
    <rPh sb="2" eb="3">
      <t>カ</t>
    </rPh>
    <rPh sb="3" eb="4">
      <t>ガク</t>
    </rPh>
    <phoneticPr fontId="8"/>
  </si>
  <si>
    <t>小倉百人一首かるた</t>
    <rPh sb="0" eb="2">
      <t>オグラ</t>
    </rPh>
    <rPh sb="2" eb="6">
      <t>ヒャクニンイッシュ</t>
    </rPh>
    <phoneticPr fontId="8"/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</si>
  <si>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8"/>
  </si>
  <si>
    <t>郷土芸能</t>
    <rPh sb="0" eb="1">
      <t>ゴウ</t>
    </rPh>
    <rPh sb="1" eb="2">
      <t>ツチ</t>
    </rPh>
    <rPh sb="2" eb="3">
      <t>ゲイ</t>
    </rPh>
    <rPh sb="3" eb="4">
      <t>ノウ</t>
    </rPh>
    <phoneticPr fontId="8"/>
  </si>
  <si>
    <t>弁論</t>
    <rPh sb="0" eb="1">
      <t>ベン</t>
    </rPh>
    <rPh sb="1" eb="2">
      <t>ロン</t>
    </rPh>
    <phoneticPr fontId="8"/>
  </si>
  <si>
    <t>文芸</t>
    <rPh sb="0" eb="1">
      <t>ブン</t>
    </rPh>
    <rPh sb="1" eb="2">
      <t>ゲイ</t>
    </rPh>
    <phoneticPr fontId="8"/>
  </si>
  <si>
    <t>上記の通り執行しましたので、報告いたします。</t>
    <rPh sb="0" eb="2">
      <t>ジョウキ</t>
    </rPh>
    <rPh sb="3" eb="4">
      <t>トオ</t>
    </rPh>
    <rPh sb="5" eb="7">
      <t>シッコウ</t>
    </rPh>
    <rPh sb="14" eb="16">
      <t>ホウコク</t>
    </rPh>
    <phoneticPr fontId="3"/>
  </si>
  <si>
    <t>会計責任者理事</t>
    <rPh sb="0" eb="2">
      <t>カイケイ</t>
    </rPh>
    <rPh sb="2" eb="5">
      <t>セキニンシャ</t>
    </rPh>
    <rPh sb="5" eb="7">
      <t>リジ</t>
    </rPh>
    <phoneticPr fontId="3"/>
  </si>
  <si>
    <t>印</t>
    <rPh sb="0" eb="1">
      <t>イン</t>
    </rPh>
    <phoneticPr fontId="3"/>
  </si>
  <si>
    <t xml:space="preserve">学　校　名
</t>
    <rPh sb="0" eb="1">
      <t>ガク</t>
    </rPh>
    <rPh sb="2" eb="3">
      <t>コウ</t>
    </rPh>
    <rPh sb="4" eb="5">
      <t>メイ</t>
    </rPh>
    <phoneticPr fontId="5"/>
  </si>
  <si>
    <t>滋賀県立高島高等学校</t>
    <rPh sb="0" eb="2">
      <t>シガ</t>
    </rPh>
    <rPh sb="2" eb="4">
      <t>ケンリツ</t>
    </rPh>
    <phoneticPr fontId="5"/>
  </si>
  <si>
    <t>滋賀県立安曇川高等学校</t>
    <rPh sb="0" eb="2">
      <t>シガ</t>
    </rPh>
    <rPh sb="2" eb="4">
      <t>ケンリツ</t>
    </rPh>
    <phoneticPr fontId="5"/>
  </si>
  <si>
    <t>滋賀県立堅田高等学校</t>
  </si>
  <si>
    <t>滋賀県立北大津高等学校</t>
    <rPh sb="0" eb="2">
      <t>シガ</t>
    </rPh>
    <rPh sb="2" eb="4">
      <t>ケンリツ</t>
    </rPh>
    <phoneticPr fontId="5"/>
  </si>
  <si>
    <t>滋賀県立大津商業高等学校</t>
  </si>
  <si>
    <t>滋賀県立大津高等学校</t>
  </si>
  <si>
    <t>滋賀県立膳所高等学校</t>
  </si>
  <si>
    <t>滋賀県立石山高等学校</t>
  </si>
  <si>
    <t>滋賀県立瀬田工業高等学校</t>
  </si>
  <si>
    <t>滋賀県立東大津高等学校</t>
  </si>
  <si>
    <t>滋賀県立玉川高等学校</t>
  </si>
  <si>
    <t>滋賀県立湖南農業高等学校</t>
  </si>
  <si>
    <t>滋賀県立草津高等学校</t>
  </si>
  <si>
    <t>滋賀県立草津東高等学校</t>
  </si>
  <si>
    <t>滋賀県立栗東高等学校</t>
  </si>
  <si>
    <t>滋賀県立国際情報高等学校</t>
  </si>
  <si>
    <t>滋賀県立石部高等学校</t>
  </si>
  <si>
    <t>滋賀県立甲西高等学校</t>
  </si>
  <si>
    <t>滋賀県立水口高等学校</t>
  </si>
  <si>
    <t>滋賀県立水口東高等学校</t>
  </si>
  <si>
    <t>滋賀県立甲南高等学校</t>
  </si>
  <si>
    <t>滋賀県立信楽高等学校</t>
  </si>
  <si>
    <t>滋賀県立守山高等学校</t>
  </si>
  <si>
    <t>滋賀県立守山北高等学校</t>
  </si>
  <si>
    <t>滋賀県立野洲高等学校</t>
  </si>
  <si>
    <t>滋賀県立八幡高等学校</t>
  </si>
  <si>
    <t>滋賀県立八幡商業高等学校</t>
  </si>
  <si>
    <t>滋賀県立八幡工業高等学校</t>
  </si>
  <si>
    <t>滋賀県立八日市高等学校</t>
  </si>
  <si>
    <t>滋賀県立八日市南高等学校</t>
  </si>
  <si>
    <t>滋賀県立日野高等学校</t>
  </si>
  <si>
    <t>滋賀県立愛知高等学校</t>
  </si>
  <si>
    <t>滋賀県立能登川高等学校</t>
  </si>
  <si>
    <t>滋賀県立彦根工業高等学校</t>
  </si>
  <si>
    <t>滋賀県立河瀬高等学校</t>
  </si>
  <si>
    <t>滋賀県立彦根翔西館高等学校</t>
    <rPh sb="7" eb="8">
      <t>ニシ</t>
    </rPh>
    <rPh sb="8" eb="9">
      <t>ヤカタ</t>
    </rPh>
    <phoneticPr fontId="5"/>
  </si>
  <si>
    <t>滋賀県立彦根東高等学校</t>
  </si>
  <si>
    <t>滋賀県立米原高等学校</t>
  </si>
  <si>
    <t>滋賀県立伊吹高等学校</t>
  </si>
  <si>
    <t>滋賀県立長浜農業高等学校</t>
  </si>
  <si>
    <t>滋賀県立長浜北高等学校</t>
  </si>
  <si>
    <t>滋賀県立虎姫高等学校</t>
  </si>
  <si>
    <t>滋賀県立伊香高等学校</t>
  </si>
  <si>
    <t>滋賀県立大津清陵高等学校昼間部</t>
    <rPh sb="8" eb="10">
      <t>コウトウ</t>
    </rPh>
    <rPh sb="10" eb="12">
      <t>ガッコウ</t>
    </rPh>
    <phoneticPr fontId="5"/>
  </si>
  <si>
    <t>滋賀県立大津清陵高等学校通信部</t>
    <rPh sb="8" eb="10">
      <t>コウトウ</t>
    </rPh>
    <rPh sb="10" eb="12">
      <t>ガッコウ</t>
    </rPh>
    <rPh sb="12" eb="15">
      <t>ツウシンブ</t>
    </rPh>
    <phoneticPr fontId="5"/>
  </si>
  <si>
    <t>滋賀県立瀬田工業高等学校定時制</t>
    <rPh sb="12" eb="15">
      <t>テイジセイ</t>
    </rPh>
    <phoneticPr fontId="5"/>
  </si>
  <si>
    <t>滋賀県立能登川高等学校定時制</t>
    <rPh sb="11" eb="14">
      <t>テイジセイ</t>
    </rPh>
    <phoneticPr fontId="5"/>
  </si>
  <si>
    <t>滋賀県立彦根工業高等学校定時制</t>
    <rPh sb="8" eb="10">
      <t>コウトウ</t>
    </rPh>
    <rPh sb="10" eb="12">
      <t>ガッコウ</t>
    </rPh>
    <phoneticPr fontId="5"/>
  </si>
  <si>
    <t>滋賀県立長浜北星高等学校定時制</t>
    <rPh sb="8" eb="10">
      <t>コウトウ</t>
    </rPh>
    <rPh sb="10" eb="12">
      <t>ガッコウ</t>
    </rPh>
    <phoneticPr fontId="5"/>
  </si>
  <si>
    <t>滋賀県立新旭養護学校</t>
    <rPh sb="0" eb="2">
      <t>シガ</t>
    </rPh>
    <rPh sb="2" eb="4">
      <t>ケンリツ</t>
    </rPh>
    <phoneticPr fontId="5"/>
  </si>
  <si>
    <t>滋賀県立聾話学校</t>
    <rPh sb="0" eb="2">
      <t>シガ</t>
    </rPh>
    <rPh sb="2" eb="4">
      <t>ケンリツ</t>
    </rPh>
    <rPh sb="4" eb="5">
      <t>ロウ</t>
    </rPh>
    <rPh sb="5" eb="6">
      <t>バナシ</t>
    </rPh>
    <rPh sb="6" eb="8">
      <t>ガッコウ</t>
    </rPh>
    <phoneticPr fontId="5"/>
  </si>
  <si>
    <t>滋賀県立甲南高等養護学校</t>
    <rPh sb="0" eb="2">
      <t>シガ</t>
    </rPh>
    <rPh sb="2" eb="4">
      <t>ケンリツ</t>
    </rPh>
    <phoneticPr fontId="5"/>
  </si>
  <si>
    <t>滋賀県立野洲養護学校</t>
    <rPh sb="0" eb="2">
      <t>シガ</t>
    </rPh>
    <rPh sb="2" eb="4">
      <t>ケンリツ</t>
    </rPh>
    <rPh sb="4" eb="6">
      <t>ヤス</t>
    </rPh>
    <rPh sb="6" eb="8">
      <t>ヨウゴ</t>
    </rPh>
    <rPh sb="8" eb="10">
      <t>ガッコウ</t>
    </rPh>
    <phoneticPr fontId="5"/>
  </si>
  <si>
    <t>滋賀県立八日市養護学校</t>
    <rPh sb="0" eb="2">
      <t>シガ</t>
    </rPh>
    <rPh sb="2" eb="4">
      <t>ケンリツ</t>
    </rPh>
    <rPh sb="4" eb="7">
      <t>ヨウカイチ</t>
    </rPh>
    <rPh sb="7" eb="9">
      <t>ヨウゴ</t>
    </rPh>
    <rPh sb="9" eb="11">
      <t>ガッコウ</t>
    </rPh>
    <phoneticPr fontId="5"/>
  </si>
  <si>
    <t>滋賀県立愛知高等養護学校</t>
    <rPh sb="0" eb="2">
      <t>シガ</t>
    </rPh>
    <rPh sb="2" eb="4">
      <t>ケンリツ</t>
    </rPh>
    <rPh sb="4" eb="6">
      <t>エチ</t>
    </rPh>
    <rPh sb="6" eb="8">
      <t>コウトウ</t>
    </rPh>
    <phoneticPr fontId="3"/>
  </si>
  <si>
    <t>滋賀県立甲良養護学校</t>
    <rPh sb="0" eb="2">
      <t>シガ</t>
    </rPh>
    <rPh sb="2" eb="4">
      <t>ケンリツ</t>
    </rPh>
    <rPh sb="4" eb="6">
      <t>コウラ</t>
    </rPh>
    <rPh sb="6" eb="8">
      <t>ヨウゴ</t>
    </rPh>
    <rPh sb="8" eb="10">
      <t>ガッコウ</t>
    </rPh>
    <phoneticPr fontId="5"/>
  </si>
  <si>
    <t>滋賀県立盲学校</t>
  </si>
  <si>
    <t>滋賀県立長浜北星高等養護学校</t>
    <rPh sb="6" eb="8">
      <t>ホクセイ</t>
    </rPh>
    <rPh sb="8" eb="10">
      <t>コウトウ</t>
    </rPh>
    <phoneticPr fontId="4"/>
  </si>
  <si>
    <t>滋賀県立長浜養護学校</t>
  </si>
  <si>
    <t>滋賀大学教育学部附属特別支援学校</t>
    <rPh sb="0" eb="2">
      <t>シガ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2"/>
  </si>
  <si>
    <t>幸福の科学学園関西高等学校</t>
    <rPh sb="0" eb="2">
      <t>コウフク</t>
    </rPh>
    <rPh sb="3" eb="5">
      <t>カガク</t>
    </rPh>
    <rPh sb="5" eb="7">
      <t>ガクエン</t>
    </rPh>
    <rPh sb="7" eb="9">
      <t>カンサイ</t>
    </rPh>
    <rPh sb="9" eb="11">
      <t>コウトウ</t>
    </rPh>
    <rPh sb="11" eb="13">
      <t>ガッコウ</t>
    </rPh>
    <phoneticPr fontId="3"/>
  </si>
  <si>
    <t>比叡山高等学校</t>
    <rPh sb="0" eb="3">
      <t>ヒエイザン</t>
    </rPh>
    <phoneticPr fontId="5"/>
  </si>
  <si>
    <t>滋賀短期大学附属高等学校</t>
    <rPh sb="2" eb="4">
      <t>タンキ</t>
    </rPh>
    <rPh sb="4" eb="6">
      <t>ダイガク</t>
    </rPh>
    <rPh sb="6" eb="8">
      <t>フゾク</t>
    </rPh>
    <phoneticPr fontId="5"/>
  </si>
  <si>
    <t>光泉高等学校</t>
    <rPh sb="0" eb="1">
      <t>ヒカリ</t>
    </rPh>
    <rPh sb="1" eb="2">
      <t>イズミ</t>
    </rPh>
    <rPh sb="2" eb="4">
      <t>コウトウ</t>
    </rPh>
    <rPh sb="4" eb="6">
      <t>ガッコウ</t>
    </rPh>
    <phoneticPr fontId="5"/>
  </si>
  <si>
    <t>綾羽高等学校</t>
    <rPh sb="0" eb="1">
      <t>アヤ</t>
    </rPh>
    <rPh sb="1" eb="2">
      <t>ハネ</t>
    </rPh>
    <rPh sb="2" eb="4">
      <t>コウトウ</t>
    </rPh>
    <rPh sb="4" eb="6">
      <t>ガッコウ</t>
    </rPh>
    <phoneticPr fontId="5"/>
  </si>
  <si>
    <t>立命館守山高等学校</t>
    <rPh sb="0" eb="3">
      <t>リツメイカン</t>
    </rPh>
    <phoneticPr fontId="5"/>
  </si>
  <si>
    <t>近江兄弟社高等学校</t>
  </si>
  <si>
    <t>滋賀学園高等学校</t>
  </si>
  <si>
    <t>彦根総合高等学校</t>
    <rPh sb="0" eb="2">
      <t>ヒコネ</t>
    </rPh>
    <rPh sb="2" eb="4">
      <t>ソウゴウ</t>
    </rPh>
    <rPh sb="4" eb="6">
      <t>コウトウ</t>
    </rPh>
    <rPh sb="6" eb="8">
      <t>ガッコウ</t>
    </rPh>
    <phoneticPr fontId="5"/>
  </si>
  <si>
    <t>近江高等学校</t>
  </si>
  <si>
    <t>ＭＩＨＯ美学院中等教育学校</t>
    <rPh sb="4" eb="5">
      <t>ビ</t>
    </rPh>
    <rPh sb="5" eb="7">
      <t>ガクイン</t>
    </rPh>
    <rPh sb="7" eb="9">
      <t>チュウトウ</t>
    </rPh>
    <rPh sb="9" eb="11">
      <t>キョウイク</t>
    </rPh>
    <rPh sb="11" eb="13">
      <t>ガッコウ</t>
    </rPh>
    <phoneticPr fontId="5"/>
  </si>
  <si>
    <t>残　金　→</t>
    <rPh sb="0" eb="1">
      <t>ザン</t>
    </rPh>
    <rPh sb="2" eb="3">
      <t>キン</t>
    </rPh>
    <phoneticPr fontId="3"/>
  </si>
  <si>
    <t>予算額</t>
    <rPh sb="0" eb="3">
      <t>ヨサンガク</t>
    </rPh>
    <phoneticPr fontId="3"/>
  </si>
  <si>
    <t>長</t>
    <rPh sb="0" eb="1">
      <t>ナガ</t>
    </rPh>
    <phoneticPr fontId="3"/>
  </si>
  <si>
    <t>円</t>
    <phoneticPr fontId="3"/>
  </si>
  <si>
    <t>ー　決算額</t>
    <phoneticPr fontId="3"/>
  </si>
  <si>
    <t>= 　　残額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</si>
  <si>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</si>
  <si>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</si>
  <si>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年</t>
    <rPh sb="0" eb="1">
      <t>ネン</t>
    </rPh>
    <phoneticPr fontId="3"/>
  </si>
  <si>
    <t>部　　会　　長</t>
    <rPh sb="0" eb="1">
      <t>ブ</t>
    </rPh>
    <rPh sb="3" eb="4">
      <t>カイ</t>
    </rPh>
    <rPh sb="6" eb="7">
      <t>チョウ</t>
    </rPh>
    <phoneticPr fontId="3"/>
  </si>
  <si>
    <t>事務局記入欄（こちらには何も記入しないで下さい）</t>
    <rPh sb="0" eb="3">
      <t>ジムキョク</t>
    </rPh>
    <rPh sb="3" eb="5">
      <t>キニュウ</t>
    </rPh>
    <rPh sb="5" eb="6">
      <t>ラン</t>
    </rPh>
    <rPh sb="12" eb="13">
      <t>ナニ</t>
    </rPh>
    <rPh sb="14" eb="16">
      <t>キニュウ</t>
    </rPh>
    <rPh sb="20" eb="21">
      <t>クダ</t>
    </rPh>
    <phoneticPr fontId="3"/>
  </si>
  <si>
    <t>旅　費</t>
    <rPh sb="0" eb="1">
      <t>タビ</t>
    </rPh>
    <rPh sb="2" eb="3">
      <t>ヒ</t>
    </rPh>
    <phoneticPr fontId="3"/>
  </si>
  <si>
    <t>科　目</t>
    <rPh sb="0" eb="1">
      <t>カ</t>
    </rPh>
    <rPh sb="2" eb="3">
      <t>メ</t>
    </rPh>
    <phoneticPr fontId="3"/>
  </si>
  <si>
    <t>合　計</t>
    <rPh sb="0" eb="1">
      <t>ゴウ</t>
    </rPh>
    <rPh sb="2" eb="3">
      <t>ケイ</t>
    </rPh>
    <phoneticPr fontId="3"/>
  </si>
  <si>
    <t>内　　訳</t>
    <rPh sb="0" eb="1">
      <t>ナイ</t>
    </rPh>
    <rPh sb="3" eb="4">
      <t>ヤク</t>
    </rPh>
    <phoneticPr fontId="3"/>
  </si>
  <si>
    <t>項　　目</t>
    <rPh sb="0" eb="1">
      <t>コウ</t>
    </rPh>
    <rPh sb="3" eb="4">
      <t>メ</t>
    </rPh>
    <phoneticPr fontId="3"/>
  </si>
  <si>
    <t>金　　額</t>
    <rPh sb="0" eb="1">
      <t>キン</t>
    </rPh>
    <rPh sb="3" eb="4">
      <t>ガク</t>
    </rPh>
    <phoneticPr fontId="3"/>
  </si>
  <si>
    <t>旅費</t>
    <rPh sb="0" eb="2">
      <t>リョヒ</t>
    </rPh>
    <phoneticPr fontId="3"/>
  </si>
  <si>
    <t>賃貸料</t>
    <rPh sb="0" eb="3">
      <t>チンタイリョウ</t>
    </rPh>
    <phoneticPr fontId="3"/>
  </si>
  <si>
    <t>合計予算</t>
    <rPh sb="0" eb="2">
      <t>ゴウケイ</t>
    </rPh>
    <rPh sb="2" eb="4">
      <t>ヨサン</t>
    </rPh>
    <phoneticPr fontId="3"/>
  </si>
  <si>
    <t>（様式８）</t>
    <rPh sb="1" eb="3">
      <t>ヨウシキ</t>
    </rPh>
    <phoneticPr fontId="3"/>
  </si>
  <si>
    <t>滋賀県立長浜北星高等学校</t>
    <rPh sb="0" eb="2">
      <t>シガ</t>
    </rPh>
    <rPh sb="6" eb="8">
      <t>ホクセイ</t>
    </rPh>
    <phoneticPr fontId="5"/>
  </si>
  <si>
    <r>
      <t>※領収書は</t>
    </r>
    <r>
      <rPr>
        <b/>
        <u/>
        <sz val="10"/>
        <color theme="1"/>
        <rFont val="ＭＳ 明朝"/>
        <family val="1"/>
        <charset val="128"/>
      </rPr>
      <t>支出調書（様式１５）</t>
    </r>
    <r>
      <rPr>
        <b/>
        <sz val="10"/>
        <color theme="1"/>
        <rFont val="ＭＳ 明朝"/>
        <family val="1"/>
        <charset val="128"/>
      </rPr>
      <t>に添付し、同時に提出してください。</t>
    </r>
    <rPh sb="1" eb="4">
      <t>リョウシュウショ</t>
    </rPh>
    <rPh sb="5" eb="7">
      <t>シシュツ</t>
    </rPh>
    <rPh sb="7" eb="9">
      <t>チョウショ</t>
    </rPh>
    <rPh sb="10" eb="12">
      <t>ヨウシキ</t>
    </rPh>
    <rPh sb="16" eb="18">
      <t>テンプ</t>
    </rPh>
    <rPh sb="20" eb="22">
      <t>ドウジ</t>
    </rPh>
    <rPh sb="23" eb="25">
      <t>テイシュツ</t>
    </rPh>
    <phoneticPr fontId="3"/>
  </si>
  <si>
    <r>
      <t>　審査員・講師を招聘された場合は</t>
    </r>
    <r>
      <rPr>
        <b/>
        <u/>
        <sz val="10"/>
        <color theme="1"/>
        <rFont val="ＭＳ 明朝"/>
        <family val="1"/>
        <charset val="128"/>
      </rPr>
      <t>報償費実績報告書（様式１９）</t>
    </r>
    <r>
      <rPr>
        <b/>
        <sz val="10"/>
        <color theme="1"/>
        <rFont val="ＭＳ 明朝"/>
        <family val="1"/>
        <charset val="128"/>
      </rPr>
      <t>も併せてご提出ください。</t>
    </r>
    <rPh sb="1" eb="4">
      <t>シンサイン</t>
    </rPh>
    <rPh sb="5" eb="7">
      <t>コウシ</t>
    </rPh>
    <rPh sb="8" eb="10">
      <t>ショウヘイ</t>
    </rPh>
    <rPh sb="13" eb="15">
      <t>バアイ</t>
    </rPh>
    <rPh sb="16" eb="19">
      <t>ホウショウヒ</t>
    </rPh>
    <rPh sb="19" eb="21">
      <t>ジッセキ</t>
    </rPh>
    <rPh sb="21" eb="24">
      <t>ホウコクショ</t>
    </rPh>
    <rPh sb="25" eb="27">
      <t>ヨウシキ</t>
    </rPh>
    <rPh sb="31" eb="32">
      <t>アワ</t>
    </rPh>
    <rPh sb="35" eb="37">
      <t>テイシュツ</t>
    </rPh>
    <phoneticPr fontId="3"/>
  </si>
  <si>
    <t>２０２０年度　滋賀県高等学校総合文化祭参加部会決算報告書</t>
    <rPh sb="4" eb="6">
      <t>ネンド</t>
    </rPh>
    <rPh sb="7" eb="10">
      <t>シガケン</t>
    </rPh>
    <rPh sb="10" eb="12">
      <t>コウトウ</t>
    </rPh>
    <rPh sb="12" eb="14">
      <t>ガッコウ</t>
    </rPh>
    <rPh sb="14" eb="16">
      <t>ソウゴウ</t>
    </rPh>
    <rPh sb="16" eb="19">
      <t>ブンカサイ</t>
    </rPh>
    <rPh sb="19" eb="21">
      <t>サンカ</t>
    </rPh>
    <rPh sb="21" eb="23">
      <t>ブカイ</t>
    </rPh>
    <rPh sb="23" eb="25">
      <t>ケッサン</t>
    </rPh>
    <rPh sb="25" eb="28">
      <t>ホウコクショ</t>
    </rPh>
    <phoneticPr fontId="3"/>
  </si>
  <si>
    <t>提出期限　１１月１３日（金）</t>
    <rPh sb="0" eb="2">
      <t>テイシュツ</t>
    </rPh>
    <rPh sb="2" eb="4">
      <t>キゲン</t>
    </rPh>
    <rPh sb="7" eb="8">
      <t>ガツ</t>
    </rPh>
    <rPh sb="10" eb="11">
      <t>ニチ</t>
    </rPh>
    <rPh sb="12" eb="13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</si>
</sst>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/>
    <xf numFmtId="0" fontId="0" fillId="0" borderId="0" xfId="0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0" fillId="0" borderId="0" xfId="0"/>
    <xf numFmtId="0" fontId="0" fillId="0" borderId="0" xfId="0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38" fontId="9" fillId="0" borderId="1" xfId="2" applyFont="1" applyFill="1" applyBorder="1" applyAlignment="1">
      <alignment vertical="center"/>
    </xf>
    <xf numFmtId="38" fontId="9" fillId="0" borderId="1" xfId="2" applyFont="1" applyFill="1" applyBorder="1" applyAlignment="1">
      <alignment vertical="center" wrapText="1"/>
    </xf>
    <xf numFmtId="38" fontId="0" fillId="0" borderId="0" xfId="0" applyNumberFormat="1"/>
    <xf numFmtId="0" fontId="6" fillId="0" borderId="1" xfId="0" applyFont="1" applyBorder="1" applyAlignment="1"/>
    <xf numFmtId="0" fontId="0" fillId="0" borderId="1" xfId="0" applyBorder="1" applyAlignment="1"/>
    <xf numFmtId="0" fontId="0" fillId="0" borderId="0" xfId="0" applyAlignment="1"/>
    <xf numFmtId="0" fontId="13" fillId="0" borderId="0" xfId="0" applyFont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1" fillId="0" borderId="7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8" fontId="11" fillId="0" borderId="2" xfId="2" applyFont="1" applyBorder="1" applyAlignment="1">
      <alignment horizontal="center" vertical="center"/>
    </xf>
    <xf numFmtId="38" fontId="11" fillId="0" borderId="21" xfId="2" applyFont="1" applyBorder="1" applyAlignment="1">
      <alignment horizontal="center" vertical="center"/>
    </xf>
    <xf numFmtId="38" fontId="11" fillId="0" borderId="3" xfId="2" applyFont="1" applyBorder="1" applyAlignment="1">
      <alignment horizontal="center" vertical="center"/>
    </xf>
    <xf numFmtId="38" fontId="11" fillId="0" borderId="4" xfId="2" applyFont="1" applyBorder="1" applyAlignment="1">
      <alignment horizontal="center" vertical="center"/>
    </xf>
    <xf numFmtId="38" fontId="11" fillId="0" borderId="0" xfId="2" applyFont="1" applyBorder="1" applyAlignment="1">
      <alignment horizontal="center" vertical="center"/>
    </xf>
    <xf numFmtId="38" fontId="11" fillId="0" borderId="5" xfId="2" applyFont="1" applyBorder="1" applyAlignment="1">
      <alignment horizontal="center" vertical="center"/>
    </xf>
    <xf numFmtId="38" fontId="11" fillId="0" borderId="6" xfId="2" applyFont="1" applyBorder="1" applyAlignment="1">
      <alignment horizontal="center" vertical="center"/>
    </xf>
    <xf numFmtId="38" fontId="11" fillId="0" borderId="7" xfId="2" applyFont="1" applyBorder="1" applyAlignment="1">
      <alignment horizontal="center" vertical="center"/>
    </xf>
    <xf numFmtId="38" fontId="11" fillId="0" borderId="8" xfId="2" applyFont="1" applyBorder="1" applyAlignment="1">
      <alignment horizontal="center" vertical="center"/>
    </xf>
    <xf numFmtId="0" fontId="14" fillId="0" borderId="7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quotePrefix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38" fontId="11" fillId="0" borderId="44" xfId="2" applyFont="1" applyBorder="1" applyAlignment="1">
      <alignment horizontal="center" vertical="center"/>
    </xf>
    <xf numFmtId="38" fontId="11" fillId="0" borderId="33" xfId="2" applyFont="1" applyBorder="1" applyAlignment="1">
      <alignment horizontal="center" vertical="center"/>
    </xf>
    <xf numFmtId="38" fontId="11" fillId="0" borderId="34" xfId="2" applyFont="1" applyBorder="1" applyAlignment="1">
      <alignment horizontal="center" vertical="center"/>
    </xf>
    <xf numFmtId="38" fontId="11" fillId="0" borderId="42" xfId="2" applyFont="1" applyBorder="1" applyAlignment="1">
      <alignment horizontal="center" vertical="center"/>
    </xf>
    <xf numFmtId="38" fontId="11" fillId="0" borderId="30" xfId="2" applyFont="1" applyBorder="1" applyAlignment="1">
      <alignment horizontal="center" vertical="center"/>
    </xf>
    <xf numFmtId="38" fontId="11" fillId="0" borderId="31" xfId="2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38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9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38" fontId="11" fillId="0" borderId="47" xfId="2" applyFont="1" applyBorder="1" applyAlignment="1">
      <alignment horizontal="center" vertical="center"/>
    </xf>
    <xf numFmtId="38" fontId="11" fillId="0" borderId="37" xfId="2" applyFont="1" applyBorder="1" applyAlignment="1">
      <alignment horizontal="center" vertical="center"/>
    </xf>
    <xf numFmtId="38" fontId="11" fillId="0" borderId="38" xfId="2" applyFont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38" fontId="11" fillId="0" borderId="26" xfId="2" applyFont="1" applyBorder="1" applyAlignment="1">
      <alignment horizontal="center" vertical="center"/>
    </xf>
    <xf numFmtId="38" fontId="11" fillId="0" borderId="28" xfId="2" applyFont="1" applyBorder="1" applyAlignment="1">
      <alignment horizontal="center" vertical="center"/>
    </xf>
    <xf numFmtId="38" fontId="11" fillId="0" borderId="27" xfId="2" applyFont="1" applyBorder="1" applyAlignment="1">
      <alignment horizontal="center" vertical="center"/>
    </xf>
    <xf numFmtId="38" fontId="11" fillId="0" borderId="20" xfId="2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38" fontId="11" fillId="0" borderId="9" xfId="2" applyFont="1" applyBorder="1" applyAlignment="1">
      <alignment horizontal="center" vertical="center"/>
    </xf>
    <xf numFmtId="38" fontId="11" fillId="0" borderId="22" xfId="2" applyFont="1" applyBorder="1" applyAlignment="1">
      <alignment horizontal="center" vertical="center"/>
    </xf>
    <xf numFmtId="38" fontId="11" fillId="0" borderId="10" xfId="2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38" fontId="11" fillId="0" borderId="49" xfId="2" applyFont="1" applyBorder="1" applyAlignment="1">
      <alignment horizontal="center" vertical="center"/>
    </xf>
    <xf numFmtId="38" fontId="11" fillId="0" borderId="50" xfId="2" applyFont="1" applyBorder="1" applyAlignment="1">
      <alignment horizontal="center" vertical="center"/>
    </xf>
    <xf numFmtId="38" fontId="11" fillId="0" borderId="51" xfId="2" applyFont="1" applyBorder="1" applyAlignment="1">
      <alignment horizontal="center" vertical="center"/>
    </xf>
    <xf numFmtId="38" fontId="11" fillId="0" borderId="14" xfId="2" applyFont="1" applyBorder="1" applyAlignment="1">
      <alignment horizontal="center" vertical="center"/>
    </xf>
    <xf numFmtId="38" fontId="11" fillId="0" borderId="24" xfId="2" applyFont="1" applyBorder="1" applyAlignment="1">
      <alignment horizontal="center" vertical="center"/>
    </xf>
    <xf numFmtId="38" fontId="11" fillId="0" borderId="19" xfId="2" applyFont="1" applyBorder="1" applyAlignment="1">
      <alignment horizontal="center" vertical="center"/>
    </xf>
  </cellXfs>
  <cellStyles count="3">
    <cellStyle name="桁区切り" xfId="2" builtinId="6"/>
    <cellStyle name="通貨 2" xfId="1"/>
    <cellStyle name="標準" xfId="0" builtinId="0"/>
  </cellStyles>
  <dxfs count="12"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3</xdr:row>
      <xdr:rowOff>133350</xdr:rowOff>
    </xdr:from>
    <xdr:to>
      <xdr:col>7</xdr:col>
      <xdr:colOff>19050</xdr:colOff>
      <xdr:row>5</xdr:row>
      <xdr:rowOff>85725</xdr:rowOff>
    </xdr:to>
    <xdr:sp macro="" textlink="">
      <xdr:nvSpPr>
        <xdr:cNvPr id="2" name="円/楕円 1"/>
        <xdr:cNvSpPr/>
      </xdr:nvSpPr>
      <xdr:spPr>
        <a:xfrm>
          <a:off x="228600" y="714375"/>
          <a:ext cx="2590800" cy="438150"/>
        </a:xfrm>
        <a:prstGeom prst="ellipse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太枠へご記入願います。 </a:t>
          </a:r>
          <a:endParaRPr kumimoji="1" lang="en-US" altLang="ja-JP" sz="12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>
    <xdr:from>
      <xdr:col>15</xdr:col>
      <xdr:colOff>247650</xdr:colOff>
      <xdr:row>23</xdr:row>
      <xdr:rowOff>123825</xdr:rowOff>
    </xdr:from>
    <xdr:to>
      <xdr:col>21</xdr:col>
      <xdr:colOff>619125</xdr:colOff>
      <xdr:row>41</xdr:row>
      <xdr:rowOff>85725</xdr:rowOff>
    </xdr:to>
    <xdr:sp macro="" textlink="">
      <xdr:nvSpPr>
        <xdr:cNvPr id="3" name="爆発 2 2"/>
        <xdr:cNvSpPr/>
      </xdr:nvSpPr>
      <xdr:spPr>
        <a:xfrm>
          <a:off x="6248400" y="4429125"/>
          <a:ext cx="4200525" cy="3333750"/>
        </a:xfrm>
        <a:prstGeom prst="irregularSeal2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それぞれ予算内</a:t>
          </a:r>
          <a:r>
            <a:rPr kumimoji="1"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執行</a:t>
          </a:r>
          <a:endParaRPr kumimoji="1" lang="en-US" altLang="ja-JP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　　　　</a:t>
          </a:r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kumimoji="1" lang="en-US" altLang="ja-JP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以下の振替はできません。</a:t>
          </a:r>
          <a:endParaRPr kumimoji="1" lang="en-US" altLang="ja-JP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・各費目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残金を他費目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へ</a:t>
          </a:r>
          <a:endParaRPr kumimoji="1" lang="en-US" altLang="ja-JP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・他大会の費用を本大会へ</a:t>
          </a:r>
          <a:endParaRPr kumimoji="1" lang="en-US" altLang="ja-JP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　　　　　　　　　等</a:t>
          </a:r>
          <a:endParaRPr kumimoji="1" lang="ja-JP" altLang="en-US" sz="1100" b="1">
            <a:solidFill>
              <a:schemeClr val="tx1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56"/>
  <sheetViews>
    <sheetView showGridLines="0" showZeros="0" tabSelected="1" view="pageBreakPreview" topLeftCell="A43" zoomScaleNormal="100" zoomScaleSheetLayoutView="100" workbookViewId="0">
      <selection activeCell="A57" sqref="A57"/>
    </sheetView>
  </sheetViews>
  <sheetFormatPr defaultRowHeight="13.5"/>
  <cols>
    <col min="1" max="5" width="5.25" style="20" customWidth="1"/>
    <col min="6" max="16" width="5.25" style="19" customWidth="1"/>
    <col min="17" max="16384" width="9" style="19"/>
  </cols>
  <sheetData>
    <row r="1" spans="1:16">
      <c r="A1" s="21" t="s">
        <v>124</v>
      </c>
    </row>
    <row r="2" spans="1:16">
      <c r="A2" s="21"/>
    </row>
    <row r="3" spans="1:16" ht="18.75">
      <c r="A3" s="56" t="s">
        <v>128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4.25" thickBot="1"/>
    <row r="5" spans="1:16" ht="24" customHeight="1" thickBot="1">
      <c r="B5" s="18"/>
      <c r="I5" s="84"/>
      <c r="J5" s="85"/>
      <c r="K5" s="85"/>
      <c r="L5" s="85"/>
      <c r="M5" s="85"/>
      <c r="N5" s="85"/>
      <c r="O5" s="86"/>
      <c r="P5" s="24" t="s">
        <v>8</v>
      </c>
    </row>
    <row r="6" spans="1:16" ht="14.25" customHeight="1">
      <c r="I6" s="22"/>
      <c r="J6" s="22"/>
      <c r="K6" s="22"/>
      <c r="L6" s="22"/>
      <c r="M6" s="22"/>
      <c r="N6" s="22"/>
      <c r="O6" s="22"/>
      <c r="P6" s="22"/>
    </row>
    <row r="7" spans="1:16">
      <c r="A7" s="21" t="s">
        <v>0</v>
      </c>
    </row>
    <row r="8" spans="1:16">
      <c r="A8" s="57" t="s">
        <v>116</v>
      </c>
      <c r="B8" s="58"/>
      <c r="C8" s="57" t="s">
        <v>1</v>
      </c>
      <c r="D8" s="92"/>
      <c r="E8" s="58"/>
      <c r="F8" s="57" t="s">
        <v>2</v>
      </c>
      <c r="G8" s="92"/>
      <c r="H8" s="58"/>
      <c r="I8" s="71" t="s">
        <v>118</v>
      </c>
      <c r="J8" s="71"/>
      <c r="K8" s="71"/>
      <c r="L8" s="71"/>
      <c r="M8" s="71"/>
      <c r="N8" s="71"/>
      <c r="O8" s="71"/>
      <c r="P8" s="71"/>
    </row>
    <row r="9" spans="1:16" ht="14.25" thickBot="1">
      <c r="A9" s="59"/>
      <c r="B9" s="60"/>
      <c r="C9" s="93"/>
      <c r="D9" s="94"/>
      <c r="E9" s="95"/>
      <c r="F9" s="59"/>
      <c r="G9" s="96"/>
      <c r="H9" s="60"/>
      <c r="I9" s="97" t="s">
        <v>120</v>
      </c>
      <c r="J9" s="98"/>
      <c r="K9" s="99"/>
      <c r="L9" s="70" t="s">
        <v>119</v>
      </c>
      <c r="M9" s="70"/>
      <c r="N9" s="70"/>
      <c r="O9" s="70"/>
      <c r="P9" s="70"/>
    </row>
    <row r="10" spans="1:16" ht="14.25" customHeight="1">
      <c r="A10" s="40" t="s">
        <v>3</v>
      </c>
      <c r="B10" s="41"/>
      <c r="C10" s="44" t="str">
        <f>IFERROR(VLOOKUP($I$5,リスト!$B$2:$I$20,2,FALSE),"")</f>
        <v/>
      </c>
      <c r="D10" s="45"/>
      <c r="E10" s="46"/>
      <c r="F10" s="48">
        <f>SUM(I10:K13)</f>
        <v>0</v>
      </c>
      <c r="G10" s="48"/>
      <c r="H10" s="48"/>
      <c r="I10" s="100"/>
      <c r="J10" s="101"/>
      <c r="K10" s="102"/>
      <c r="L10" s="72"/>
      <c r="M10" s="72"/>
      <c r="N10" s="72"/>
      <c r="O10" s="72"/>
      <c r="P10" s="73"/>
    </row>
    <row r="11" spans="1:16" ht="14.25" customHeight="1">
      <c r="A11" s="42"/>
      <c r="B11" s="38"/>
      <c r="C11" s="47"/>
      <c r="D11" s="48"/>
      <c r="E11" s="49"/>
      <c r="F11" s="48"/>
      <c r="G11" s="48"/>
      <c r="H11" s="48"/>
      <c r="I11" s="64"/>
      <c r="J11" s="65"/>
      <c r="K11" s="66"/>
      <c r="L11" s="67"/>
      <c r="M11" s="68"/>
      <c r="N11" s="68"/>
      <c r="O11" s="68"/>
      <c r="P11" s="69"/>
    </row>
    <row r="12" spans="1:16" ht="14.25" customHeight="1">
      <c r="A12" s="42"/>
      <c r="B12" s="38"/>
      <c r="C12" s="47"/>
      <c r="D12" s="48"/>
      <c r="E12" s="49"/>
      <c r="F12" s="48"/>
      <c r="G12" s="48"/>
      <c r="H12" s="48"/>
      <c r="I12" s="64"/>
      <c r="J12" s="65"/>
      <c r="K12" s="66"/>
      <c r="L12" s="74"/>
      <c r="M12" s="74"/>
      <c r="N12" s="74"/>
      <c r="O12" s="74"/>
      <c r="P12" s="75"/>
    </row>
    <row r="13" spans="1:16" ht="14.25" customHeight="1">
      <c r="A13" s="43"/>
      <c r="B13" s="39"/>
      <c r="C13" s="50"/>
      <c r="D13" s="51"/>
      <c r="E13" s="52"/>
      <c r="F13" s="51"/>
      <c r="G13" s="51"/>
      <c r="H13" s="51"/>
      <c r="I13" s="103"/>
      <c r="J13" s="51"/>
      <c r="K13" s="52"/>
      <c r="L13" s="76"/>
      <c r="M13" s="76"/>
      <c r="N13" s="76"/>
      <c r="O13" s="76"/>
      <c r="P13" s="77"/>
    </row>
    <row r="14" spans="1:16" ht="14.25" customHeight="1">
      <c r="A14" s="40" t="s">
        <v>115</v>
      </c>
      <c r="B14" s="41"/>
      <c r="C14" s="44" t="str">
        <f>IFERROR(VLOOKUP($I$5,リスト!$B$2:$I$20,3,FALSE),"")</f>
        <v/>
      </c>
      <c r="D14" s="45"/>
      <c r="E14" s="46"/>
      <c r="F14" s="48">
        <f>SUM(I14:K17)</f>
        <v>0</v>
      </c>
      <c r="G14" s="48"/>
      <c r="H14" s="48"/>
      <c r="I14" s="61"/>
      <c r="J14" s="62"/>
      <c r="K14" s="63"/>
      <c r="L14" s="78"/>
      <c r="M14" s="78"/>
      <c r="N14" s="78"/>
      <c r="O14" s="78"/>
      <c r="P14" s="79"/>
    </row>
    <row r="15" spans="1:16" ht="14.25" customHeight="1">
      <c r="A15" s="42"/>
      <c r="B15" s="38"/>
      <c r="C15" s="47"/>
      <c r="D15" s="48"/>
      <c r="E15" s="49"/>
      <c r="F15" s="48"/>
      <c r="G15" s="48"/>
      <c r="H15" s="48"/>
      <c r="I15" s="64"/>
      <c r="J15" s="65"/>
      <c r="K15" s="66"/>
      <c r="L15" s="67"/>
      <c r="M15" s="68"/>
      <c r="N15" s="68"/>
      <c r="O15" s="68"/>
      <c r="P15" s="69"/>
    </row>
    <row r="16" spans="1:16" ht="14.25" customHeight="1">
      <c r="A16" s="42"/>
      <c r="B16" s="38"/>
      <c r="C16" s="47"/>
      <c r="D16" s="48"/>
      <c r="E16" s="49"/>
      <c r="F16" s="48"/>
      <c r="G16" s="48"/>
      <c r="H16" s="48"/>
      <c r="I16" s="64"/>
      <c r="J16" s="65"/>
      <c r="K16" s="66"/>
      <c r="L16" s="67"/>
      <c r="M16" s="68"/>
      <c r="N16" s="68"/>
      <c r="O16" s="68"/>
      <c r="P16" s="69"/>
    </row>
    <row r="17" spans="1:16" ht="14.25" customHeight="1">
      <c r="A17" s="43"/>
      <c r="B17" s="39"/>
      <c r="C17" s="50"/>
      <c r="D17" s="51"/>
      <c r="E17" s="52"/>
      <c r="F17" s="51"/>
      <c r="G17" s="51"/>
      <c r="H17" s="51"/>
      <c r="I17" s="89"/>
      <c r="J17" s="90"/>
      <c r="K17" s="91"/>
      <c r="L17" s="87"/>
      <c r="M17" s="87"/>
      <c r="N17" s="87"/>
      <c r="O17" s="87"/>
      <c r="P17" s="88"/>
    </row>
    <row r="18" spans="1:16" ht="14.25" customHeight="1">
      <c r="A18" s="40" t="s">
        <v>4</v>
      </c>
      <c r="B18" s="41"/>
      <c r="C18" s="44" t="str">
        <f>IFERROR(VLOOKUP($I$5,リスト!$B$2:$I$20,4,FALSE),"")</f>
        <v/>
      </c>
      <c r="D18" s="45"/>
      <c r="E18" s="46"/>
      <c r="F18" s="48">
        <f>SUM(I18:K24)</f>
        <v>0</v>
      </c>
      <c r="G18" s="48"/>
      <c r="H18" s="48"/>
      <c r="I18" s="61"/>
      <c r="J18" s="62"/>
      <c r="K18" s="63"/>
      <c r="L18" s="78"/>
      <c r="M18" s="78"/>
      <c r="N18" s="78"/>
      <c r="O18" s="78"/>
      <c r="P18" s="79"/>
    </row>
    <row r="19" spans="1:16" ht="14.25" customHeight="1">
      <c r="A19" s="42"/>
      <c r="B19" s="38"/>
      <c r="C19" s="47"/>
      <c r="D19" s="48"/>
      <c r="E19" s="49"/>
      <c r="F19" s="48"/>
      <c r="G19" s="48"/>
      <c r="H19" s="48"/>
      <c r="I19" s="64"/>
      <c r="J19" s="65"/>
      <c r="K19" s="66"/>
      <c r="L19" s="67"/>
      <c r="M19" s="68"/>
      <c r="N19" s="68"/>
      <c r="O19" s="68"/>
      <c r="P19" s="69"/>
    </row>
    <row r="20" spans="1:16" ht="14.25" customHeight="1">
      <c r="A20" s="42"/>
      <c r="B20" s="38"/>
      <c r="C20" s="47"/>
      <c r="D20" s="48"/>
      <c r="E20" s="49"/>
      <c r="F20" s="48"/>
      <c r="G20" s="48"/>
      <c r="H20" s="48"/>
      <c r="I20" s="64"/>
      <c r="J20" s="65"/>
      <c r="K20" s="66"/>
      <c r="L20" s="67"/>
      <c r="M20" s="68"/>
      <c r="N20" s="68"/>
      <c r="O20" s="68"/>
      <c r="P20" s="69"/>
    </row>
    <row r="21" spans="1:16" ht="14.25" customHeight="1">
      <c r="A21" s="42"/>
      <c r="B21" s="38"/>
      <c r="C21" s="47"/>
      <c r="D21" s="48"/>
      <c r="E21" s="49"/>
      <c r="F21" s="48"/>
      <c r="G21" s="48"/>
      <c r="H21" s="48"/>
      <c r="I21" s="64"/>
      <c r="J21" s="65"/>
      <c r="K21" s="66"/>
      <c r="L21" s="67"/>
      <c r="M21" s="68"/>
      <c r="N21" s="68"/>
      <c r="O21" s="68"/>
      <c r="P21" s="69"/>
    </row>
    <row r="22" spans="1:16" ht="14.25" customHeight="1">
      <c r="A22" s="42"/>
      <c r="B22" s="38"/>
      <c r="C22" s="47"/>
      <c r="D22" s="48"/>
      <c r="E22" s="49"/>
      <c r="F22" s="48"/>
      <c r="G22" s="48"/>
      <c r="H22" s="48"/>
      <c r="I22" s="64"/>
      <c r="J22" s="65"/>
      <c r="K22" s="66"/>
      <c r="L22" s="67"/>
      <c r="M22" s="68"/>
      <c r="N22" s="68"/>
      <c r="O22" s="68"/>
      <c r="P22" s="69"/>
    </row>
    <row r="23" spans="1:16" ht="14.25" customHeight="1">
      <c r="A23" s="42"/>
      <c r="B23" s="38"/>
      <c r="C23" s="47"/>
      <c r="D23" s="48"/>
      <c r="E23" s="49"/>
      <c r="F23" s="48"/>
      <c r="G23" s="48"/>
      <c r="H23" s="48"/>
      <c r="I23" s="64"/>
      <c r="J23" s="65"/>
      <c r="K23" s="66"/>
      <c r="L23" s="67"/>
      <c r="M23" s="68"/>
      <c r="N23" s="68"/>
      <c r="O23" s="68"/>
      <c r="P23" s="69"/>
    </row>
    <row r="24" spans="1:16" ht="14.25" customHeight="1">
      <c r="A24" s="43"/>
      <c r="B24" s="39"/>
      <c r="C24" s="50"/>
      <c r="D24" s="51"/>
      <c r="E24" s="52"/>
      <c r="F24" s="51"/>
      <c r="G24" s="51"/>
      <c r="H24" s="51"/>
      <c r="I24" s="89"/>
      <c r="J24" s="90"/>
      <c r="K24" s="91"/>
      <c r="L24" s="87"/>
      <c r="M24" s="87"/>
      <c r="N24" s="87"/>
      <c r="O24" s="87"/>
      <c r="P24" s="88"/>
    </row>
    <row r="25" spans="1:16" ht="14.25" customHeight="1">
      <c r="A25" s="40" t="s">
        <v>5</v>
      </c>
      <c r="B25" s="41"/>
      <c r="C25" s="44" t="str">
        <f>IFERROR(VLOOKUP($I$5,リスト!$B$2:$I$20,5,FALSE),"")</f>
        <v/>
      </c>
      <c r="D25" s="45"/>
      <c r="E25" s="46"/>
      <c r="F25" s="48">
        <f>SUM(I25:K31)</f>
        <v>0</v>
      </c>
      <c r="G25" s="48"/>
      <c r="H25" s="48"/>
      <c r="I25" s="61"/>
      <c r="J25" s="62"/>
      <c r="K25" s="63"/>
      <c r="L25" s="78"/>
      <c r="M25" s="78"/>
      <c r="N25" s="78"/>
      <c r="O25" s="78"/>
      <c r="P25" s="79"/>
    </row>
    <row r="26" spans="1:16" ht="14.25" customHeight="1">
      <c r="A26" s="42"/>
      <c r="B26" s="38"/>
      <c r="C26" s="47"/>
      <c r="D26" s="48"/>
      <c r="E26" s="49"/>
      <c r="F26" s="48"/>
      <c r="G26" s="48"/>
      <c r="H26" s="48"/>
      <c r="I26" s="64"/>
      <c r="J26" s="65"/>
      <c r="K26" s="66"/>
      <c r="L26" s="67"/>
      <c r="M26" s="68"/>
      <c r="N26" s="68"/>
      <c r="O26" s="68"/>
      <c r="P26" s="69"/>
    </row>
    <row r="27" spans="1:16" ht="14.25" customHeight="1">
      <c r="A27" s="42"/>
      <c r="B27" s="38"/>
      <c r="C27" s="47"/>
      <c r="D27" s="48"/>
      <c r="E27" s="49"/>
      <c r="F27" s="48"/>
      <c r="G27" s="48"/>
      <c r="H27" s="48"/>
      <c r="I27" s="64"/>
      <c r="J27" s="65"/>
      <c r="K27" s="66"/>
      <c r="L27" s="67"/>
      <c r="M27" s="68"/>
      <c r="N27" s="68"/>
      <c r="O27" s="68"/>
      <c r="P27" s="69"/>
    </row>
    <row r="28" spans="1:16" ht="14.25" customHeight="1">
      <c r="A28" s="42"/>
      <c r="B28" s="38"/>
      <c r="C28" s="47"/>
      <c r="D28" s="48"/>
      <c r="E28" s="49"/>
      <c r="F28" s="48"/>
      <c r="G28" s="48"/>
      <c r="H28" s="48"/>
      <c r="I28" s="64"/>
      <c r="J28" s="65"/>
      <c r="K28" s="66"/>
      <c r="L28" s="67"/>
      <c r="M28" s="68"/>
      <c r="N28" s="68"/>
      <c r="O28" s="68"/>
      <c r="P28" s="69"/>
    </row>
    <row r="29" spans="1:16" ht="14.25" customHeight="1">
      <c r="A29" s="42"/>
      <c r="B29" s="38"/>
      <c r="C29" s="47"/>
      <c r="D29" s="48"/>
      <c r="E29" s="49"/>
      <c r="F29" s="48"/>
      <c r="G29" s="48"/>
      <c r="H29" s="48"/>
      <c r="I29" s="64"/>
      <c r="J29" s="65"/>
      <c r="K29" s="66"/>
      <c r="L29" s="67"/>
      <c r="M29" s="68"/>
      <c r="N29" s="68"/>
      <c r="O29" s="68"/>
      <c r="P29" s="69"/>
    </row>
    <row r="30" spans="1:16" ht="14.25" customHeight="1">
      <c r="A30" s="42"/>
      <c r="B30" s="38"/>
      <c r="C30" s="47"/>
      <c r="D30" s="48"/>
      <c r="E30" s="49"/>
      <c r="F30" s="48"/>
      <c r="G30" s="48"/>
      <c r="H30" s="48"/>
      <c r="I30" s="64"/>
      <c r="J30" s="65"/>
      <c r="K30" s="66"/>
      <c r="L30" s="67"/>
      <c r="M30" s="68"/>
      <c r="N30" s="68"/>
      <c r="O30" s="68"/>
      <c r="P30" s="69"/>
    </row>
    <row r="31" spans="1:16" ht="14.25" customHeight="1">
      <c r="A31" s="43"/>
      <c r="B31" s="39"/>
      <c r="C31" s="50"/>
      <c r="D31" s="51"/>
      <c r="E31" s="52"/>
      <c r="F31" s="51"/>
      <c r="G31" s="51"/>
      <c r="H31" s="51"/>
      <c r="I31" s="89"/>
      <c r="J31" s="90"/>
      <c r="K31" s="91"/>
      <c r="L31" s="87"/>
      <c r="M31" s="87"/>
      <c r="N31" s="87"/>
      <c r="O31" s="87"/>
      <c r="P31" s="88"/>
    </row>
    <row r="32" spans="1:16" ht="14.25" customHeight="1">
      <c r="A32" s="40" t="s">
        <v>6</v>
      </c>
      <c r="B32" s="41"/>
      <c r="C32" s="44" t="str">
        <f>IFERROR(VLOOKUP($I$5,リスト!$B$2:$I$20,6,FALSE),"")</f>
        <v/>
      </c>
      <c r="D32" s="45"/>
      <c r="E32" s="46"/>
      <c r="F32" s="48">
        <f>SUM(I32:K35)</f>
        <v>0</v>
      </c>
      <c r="G32" s="48"/>
      <c r="H32" s="48"/>
      <c r="I32" s="61"/>
      <c r="J32" s="62"/>
      <c r="K32" s="63"/>
      <c r="L32" s="78"/>
      <c r="M32" s="78"/>
      <c r="N32" s="78"/>
      <c r="O32" s="78"/>
      <c r="P32" s="79"/>
    </row>
    <row r="33" spans="1:16" ht="14.25" customHeight="1">
      <c r="A33" s="42"/>
      <c r="B33" s="38"/>
      <c r="C33" s="47"/>
      <c r="D33" s="48"/>
      <c r="E33" s="49"/>
      <c r="F33" s="48"/>
      <c r="G33" s="48"/>
      <c r="H33" s="48"/>
      <c r="I33" s="64"/>
      <c r="J33" s="65"/>
      <c r="K33" s="66"/>
      <c r="L33" s="67"/>
      <c r="M33" s="68"/>
      <c r="N33" s="68"/>
      <c r="O33" s="68"/>
      <c r="P33" s="69"/>
    </row>
    <row r="34" spans="1:16" ht="14.25" customHeight="1">
      <c r="A34" s="42"/>
      <c r="B34" s="38"/>
      <c r="C34" s="47"/>
      <c r="D34" s="48"/>
      <c r="E34" s="49"/>
      <c r="F34" s="48"/>
      <c r="G34" s="48"/>
      <c r="H34" s="48"/>
      <c r="I34" s="64"/>
      <c r="J34" s="65"/>
      <c r="K34" s="66"/>
      <c r="L34" s="67"/>
      <c r="M34" s="68"/>
      <c r="N34" s="68"/>
      <c r="O34" s="68"/>
      <c r="P34" s="69"/>
    </row>
    <row r="35" spans="1:16" ht="14.25" customHeight="1">
      <c r="A35" s="43"/>
      <c r="B35" s="39"/>
      <c r="C35" s="50"/>
      <c r="D35" s="51"/>
      <c r="E35" s="52"/>
      <c r="F35" s="51"/>
      <c r="G35" s="51"/>
      <c r="H35" s="51"/>
      <c r="I35" s="89"/>
      <c r="J35" s="90"/>
      <c r="K35" s="91"/>
      <c r="L35" s="87"/>
      <c r="M35" s="87"/>
      <c r="N35" s="87"/>
      <c r="O35" s="87"/>
      <c r="P35" s="88"/>
    </row>
    <row r="36" spans="1:16" ht="14.25" customHeight="1">
      <c r="A36" s="40" t="s">
        <v>7</v>
      </c>
      <c r="B36" s="41"/>
      <c r="C36" s="44" t="str">
        <f>IFERROR(VLOOKUP($I$5,リスト!$B$2:$I$20,7,FALSE),"")</f>
        <v/>
      </c>
      <c r="D36" s="45"/>
      <c r="E36" s="46"/>
      <c r="F36" s="48">
        <f>SUM(I36:K38)</f>
        <v>0</v>
      </c>
      <c r="G36" s="48"/>
      <c r="H36" s="48"/>
      <c r="I36" s="61"/>
      <c r="J36" s="62"/>
      <c r="K36" s="63"/>
      <c r="L36" s="78"/>
      <c r="M36" s="78"/>
      <c r="N36" s="78"/>
      <c r="O36" s="78"/>
      <c r="P36" s="79"/>
    </row>
    <row r="37" spans="1:16" ht="14.25" customHeight="1">
      <c r="A37" s="42"/>
      <c r="B37" s="38"/>
      <c r="C37" s="47"/>
      <c r="D37" s="48"/>
      <c r="E37" s="49"/>
      <c r="F37" s="48"/>
      <c r="G37" s="48"/>
      <c r="H37" s="48"/>
      <c r="I37" s="64"/>
      <c r="J37" s="65"/>
      <c r="K37" s="66"/>
      <c r="L37" s="74"/>
      <c r="M37" s="74"/>
      <c r="N37" s="74"/>
      <c r="O37" s="74"/>
      <c r="P37" s="75"/>
    </row>
    <row r="38" spans="1:16" ht="14.25" customHeight="1" thickBot="1">
      <c r="A38" s="43"/>
      <c r="B38" s="39"/>
      <c r="C38" s="50"/>
      <c r="D38" s="51"/>
      <c r="E38" s="52"/>
      <c r="F38" s="51"/>
      <c r="G38" s="51"/>
      <c r="H38" s="51"/>
      <c r="I38" s="112"/>
      <c r="J38" s="113"/>
      <c r="K38" s="114"/>
      <c r="L38" s="80"/>
      <c r="M38" s="80"/>
      <c r="N38" s="80"/>
      <c r="O38" s="80"/>
      <c r="P38" s="81"/>
    </row>
    <row r="39" spans="1:16" ht="24" customHeight="1">
      <c r="A39" s="109" t="s">
        <v>117</v>
      </c>
      <c r="B39" s="110"/>
      <c r="C39" s="50" t="str">
        <f>IFERROR(VLOOKUP($I$5,リスト!$B$2:$I$20,8,FALSE),"")</f>
        <v/>
      </c>
      <c r="D39" s="51"/>
      <c r="E39" s="52"/>
      <c r="F39" s="106">
        <f>SUM(F10:H38)</f>
        <v>0</v>
      </c>
      <c r="G39" s="107"/>
      <c r="H39" s="108"/>
      <c r="I39" s="115" t="s">
        <v>104</v>
      </c>
      <c r="J39" s="116"/>
      <c r="K39" s="117"/>
      <c r="L39" s="82" t="str">
        <f>IFERROR(C39-F39,"")</f>
        <v/>
      </c>
      <c r="M39" s="82"/>
      <c r="N39" s="82"/>
      <c r="O39" s="83"/>
      <c r="P39" s="83"/>
    </row>
    <row r="41" spans="1:16">
      <c r="A41" s="18" t="s">
        <v>126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>
      <c r="A42" s="18" t="s">
        <v>127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4" spans="1:16">
      <c r="A44" s="21" t="s">
        <v>29</v>
      </c>
      <c r="B44" s="21"/>
    </row>
    <row r="46" spans="1:16" ht="20.25" customHeight="1">
      <c r="A46" s="36"/>
      <c r="B46" s="36"/>
      <c r="C46" s="22" t="s">
        <v>112</v>
      </c>
      <c r="D46" s="23"/>
      <c r="E46" s="22" t="s">
        <v>110</v>
      </c>
      <c r="F46" s="23"/>
      <c r="G46" s="22" t="s">
        <v>111</v>
      </c>
      <c r="H46" s="22"/>
      <c r="I46" s="22"/>
      <c r="J46" s="22"/>
      <c r="K46" s="20"/>
    </row>
    <row r="48" spans="1:16" ht="19.5" customHeight="1">
      <c r="A48" s="37" t="s">
        <v>113</v>
      </c>
      <c r="B48" s="37"/>
      <c r="C48" s="38"/>
      <c r="D48" s="36"/>
      <c r="E48" s="36"/>
      <c r="F48" s="36"/>
      <c r="G48" s="36"/>
      <c r="H48" s="36"/>
      <c r="I48" s="25" t="s">
        <v>106</v>
      </c>
      <c r="J48" s="26"/>
      <c r="K48" s="111"/>
      <c r="L48" s="111"/>
      <c r="M48" s="111"/>
      <c r="N48" s="111"/>
      <c r="O48" s="104" t="s">
        <v>31</v>
      </c>
      <c r="P48" s="105"/>
    </row>
    <row r="49" spans="1:16" ht="19.5" customHeight="1">
      <c r="D49" s="22"/>
      <c r="E49" s="22"/>
      <c r="F49" s="22"/>
      <c r="G49" s="22"/>
      <c r="H49" s="22"/>
      <c r="I49" s="22"/>
      <c r="J49" s="22"/>
      <c r="K49" s="27"/>
      <c r="L49" s="27"/>
      <c r="M49" s="27"/>
      <c r="N49" s="27"/>
      <c r="P49" s="28"/>
    </row>
    <row r="50" spans="1:16" ht="19.5" customHeight="1">
      <c r="A50" s="37" t="s">
        <v>30</v>
      </c>
      <c r="B50" s="37"/>
      <c r="C50" s="38"/>
      <c r="D50" s="39"/>
      <c r="E50" s="39"/>
      <c r="F50" s="39"/>
      <c r="G50" s="39"/>
      <c r="H50" s="39"/>
      <c r="I50" s="39"/>
      <c r="J50" s="22"/>
      <c r="K50" s="111"/>
      <c r="L50" s="111"/>
      <c r="M50" s="111"/>
      <c r="N50" s="111"/>
      <c r="O50" s="104" t="s">
        <v>31</v>
      </c>
      <c r="P50" s="105"/>
    </row>
    <row r="52" spans="1:16" ht="21" customHeight="1">
      <c r="A52" s="29" t="s">
        <v>114</v>
      </c>
      <c r="B52" s="29"/>
      <c r="C52" s="30"/>
      <c r="D52" s="30"/>
      <c r="E52" s="3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4" spans="1:16" s="34" customFormat="1" ht="22.5" customHeight="1">
      <c r="A54" s="32"/>
      <c r="B54" s="33" t="s">
        <v>105</v>
      </c>
      <c r="C54" s="53" t="s">
        <v>107</v>
      </c>
      <c r="D54" s="53"/>
      <c r="E54" s="53"/>
      <c r="F54" s="54" t="s">
        <v>108</v>
      </c>
      <c r="G54" s="54"/>
      <c r="H54" s="53" t="s">
        <v>107</v>
      </c>
      <c r="I54" s="53"/>
      <c r="J54" s="53"/>
      <c r="K54" s="55" t="s">
        <v>109</v>
      </c>
      <c r="L54" s="54"/>
      <c r="M54" s="53" t="s">
        <v>107</v>
      </c>
      <c r="N54" s="53"/>
      <c r="O54" s="53"/>
    </row>
    <row r="56" spans="1:16" ht="18.75">
      <c r="A56" s="35" t="s">
        <v>129</v>
      </c>
    </row>
  </sheetData>
  <mergeCells count="103">
    <mergeCell ref="O48:P48"/>
    <mergeCell ref="O50:P50"/>
    <mergeCell ref="F39:H39"/>
    <mergeCell ref="C39:E39"/>
    <mergeCell ref="A39:B39"/>
    <mergeCell ref="K48:N48"/>
    <mergeCell ref="K50:N50"/>
    <mergeCell ref="I30:K30"/>
    <mergeCell ref="I31:K31"/>
    <mergeCell ref="I32:K32"/>
    <mergeCell ref="I33:K33"/>
    <mergeCell ref="I38:K38"/>
    <mergeCell ref="I39:K39"/>
    <mergeCell ref="I34:K34"/>
    <mergeCell ref="I35:K35"/>
    <mergeCell ref="I36:K36"/>
    <mergeCell ref="I37:K37"/>
    <mergeCell ref="L37:P37"/>
    <mergeCell ref="L30:P30"/>
    <mergeCell ref="L31:P31"/>
    <mergeCell ref="L32:P32"/>
    <mergeCell ref="L33:P33"/>
    <mergeCell ref="L34:P34"/>
    <mergeCell ref="A48:C48"/>
    <mergeCell ref="C8:E9"/>
    <mergeCell ref="F8:H9"/>
    <mergeCell ref="I16:K16"/>
    <mergeCell ref="I17:K17"/>
    <mergeCell ref="I18:K18"/>
    <mergeCell ref="I9:K9"/>
    <mergeCell ref="I10:K10"/>
    <mergeCell ref="I11:K11"/>
    <mergeCell ref="I12:K12"/>
    <mergeCell ref="I13:K13"/>
    <mergeCell ref="I5:O5"/>
    <mergeCell ref="L35:P35"/>
    <mergeCell ref="L36:P36"/>
    <mergeCell ref="I19:K19"/>
    <mergeCell ref="I20:K20"/>
    <mergeCell ref="I21:K21"/>
    <mergeCell ref="I22:K22"/>
    <mergeCell ref="I23:K23"/>
    <mergeCell ref="I24:K24"/>
    <mergeCell ref="I14:K14"/>
    <mergeCell ref="I15:K15"/>
    <mergeCell ref="I29:K29"/>
    <mergeCell ref="L23:P23"/>
    <mergeCell ref="L24:P24"/>
    <mergeCell ref="L25:P25"/>
    <mergeCell ref="L26:P26"/>
    <mergeCell ref="L27:P27"/>
    <mergeCell ref="L28:P28"/>
    <mergeCell ref="L17:P17"/>
    <mergeCell ref="L18:P18"/>
    <mergeCell ref="L19:P19"/>
    <mergeCell ref="L20:P20"/>
    <mergeCell ref="L21:P21"/>
    <mergeCell ref="C54:E54"/>
    <mergeCell ref="F54:G54"/>
    <mergeCell ref="H54:J54"/>
    <mergeCell ref="K54:L54"/>
    <mergeCell ref="M54:O54"/>
    <mergeCell ref="A3:P3"/>
    <mergeCell ref="A8:B9"/>
    <mergeCell ref="I25:K25"/>
    <mergeCell ref="I26:K26"/>
    <mergeCell ref="I27:K27"/>
    <mergeCell ref="I28:K28"/>
    <mergeCell ref="L22:P22"/>
    <mergeCell ref="L9:P9"/>
    <mergeCell ref="I8:P8"/>
    <mergeCell ref="L10:P10"/>
    <mergeCell ref="L11:P11"/>
    <mergeCell ref="L12:P12"/>
    <mergeCell ref="L13:P13"/>
    <mergeCell ref="L14:P14"/>
    <mergeCell ref="L15:P15"/>
    <mergeCell ref="L16:P16"/>
    <mergeCell ref="L38:P38"/>
    <mergeCell ref="L39:P39"/>
    <mergeCell ref="L29:P29"/>
    <mergeCell ref="A10:B13"/>
    <mergeCell ref="C10:E13"/>
    <mergeCell ref="F10:H13"/>
    <mergeCell ref="A14:B17"/>
    <mergeCell ref="C14:E17"/>
    <mergeCell ref="F14:H17"/>
    <mergeCell ref="A18:B24"/>
    <mergeCell ref="C18:E24"/>
    <mergeCell ref="F18:H24"/>
    <mergeCell ref="D48:H48"/>
    <mergeCell ref="A50:C50"/>
    <mergeCell ref="D50:I50"/>
    <mergeCell ref="A25:B31"/>
    <mergeCell ref="C25:E31"/>
    <mergeCell ref="F25:H31"/>
    <mergeCell ref="A32:B35"/>
    <mergeCell ref="C32:E35"/>
    <mergeCell ref="F32:H35"/>
    <mergeCell ref="A36:B38"/>
    <mergeCell ref="C36:E38"/>
    <mergeCell ref="F36:H38"/>
    <mergeCell ref="A46:B46"/>
  </mergeCells>
  <phoneticPr fontId="3"/>
  <conditionalFormatting sqref="F14:H39">
    <cfRule type="cellIs" dxfId="11" priority="22" operator="greaterThan">
      <formula>$C$36</formula>
    </cfRule>
  </conditionalFormatting>
  <conditionalFormatting sqref="L39:P39">
    <cfRule type="cellIs" dxfId="10" priority="21" operator="equal">
      <formula>0</formula>
    </cfRule>
  </conditionalFormatting>
  <conditionalFormatting sqref="I14:P38">
    <cfRule type="containsBlanks" dxfId="9" priority="14">
      <formula>LEN(TRIM(I14))=0</formula>
    </cfRule>
  </conditionalFormatting>
  <conditionalFormatting sqref="I14:P38">
    <cfRule type="containsBlanks" dxfId="8" priority="10">
      <formula>LEN(TRIM(I14))=0</formula>
    </cfRule>
  </conditionalFormatting>
  <conditionalFormatting sqref="F10:H13">
    <cfRule type="cellIs" dxfId="7" priority="9" operator="greaterThan">
      <formula>$C$10</formula>
    </cfRule>
  </conditionalFormatting>
  <conditionalFormatting sqref="I11:P13 L10:P10">
    <cfRule type="containsBlanks" dxfId="6" priority="7">
      <formula>LEN(TRIM(I10))=0</formula>
    </cfRule>
  </conditionalFormatting>
  <conditionalFormatting sqref="I11:P13 L10:P10">
    <cfRule type="containsBlanks" dxfId="5" priority="6">
      <formula>LEN(TRIM(I10))=0</formula>
    </cfRule>
  </conditionalFormatting>
  <conditionalFormatting sqref="I10:K10">
    <cfRule type="containsBlanks" dxfId="4" priority="5">
      <formula>LEN(TRIM(I10))=0</formula>
    </cfRule>
  </conditionalFormatting>
  <conditionalFormatting sqref="I10:K10">
    <cfRule type="containsBlanks" dxfId="3" priority="4">
      <formula>LEN(TRIM(I10))=0</formula>
    </cfRule>
  </conditionalFormatting>
  <conditionalFormatting sqref="I5">
    <cfRule type="containsBlanks" dxfId="2" priority="3">
      <formula>LEN(TRIM(I5))=0</formula>
    </cfRule>
  </conditionalFormatting>
  <conditionalFormatting sqref="I5">
    <cfRule type="containsBlanks" dxfId="1" priority="2">
      <formula>LEN(TRIM(I5))=0</formula>
    </cfRule>
  </conditionalFormatting>
  <conditionalFormatting sqref="I5:O5">
    <cfRule type="containsBlanks" dxfId="0" priority="1">
      <formula>LEN(TRIM(I5))=0</formula>
    </cfRule>
  </conditionalFormatting>
  <printOptions horizontalCentered="1"/>
  <pageMargins left="0.70866141732283472" right="0.70866141732283472" top="0.51181102362204722" bottom="0.43307086614173229" header="0.31496062992125984" footer="0.31496062992125984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リスト!$L$2:$L$78</xm:f>
          </x14:formula1>
          <xm:sqref>D48:H48</xm:sqref>
        </x14:dataValidation>
        <x14:dataValidation type="list" allowBlank="1" showInputMessage="1" showErrorMessage="1">
          <x14:formula1>
            <xm:f>リスト!$L$2:$L$73</xm:f>
          </x14:formula1>
          <xm:sqref>D50:I50</xm:sqref>
        </x14:dataValidation>
        <x14:dataValidation type="list" allowBlank="1" showInputMessage="1" showErrorMessage="1">
          <x14:formula1>
            <xm:f>リスト!$B$2:$B$20</xm:f>
          </x14:formula1>
          <xm:sqref>I5:O5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activeCell="B22" sqref="B22"/>
    </sheetView>
  </sheetViews>
  <sheetFormatPr defaultRowHeight="13.5"/>
  <cols>
    <col min="1" max="1" width="4.125" style="1" bestFit="1" customWidth="1"/>
    <col min="2" max="2" width="38.25" style="1" bestFit="1" customWidth="1"/>
    <col min="3" max="4" width="7.875" style="6" customWidth="1"/>
    <col min="5" max="7" width="9.25" style="6" customWidth="1"/>
    <col min="8" max="8" width="7.875" style="6" customWidth="1"/>
    <col min="9" max="9" width="9.25" style="6" customWidth="1"/>
    <col min="10" max="10" width="8.375" style="6" customWidth="1"/>
    <col min="11" max="11" width="3.5" style="17" bestFit="1" customWidth="1"/>
    <col min="12" max="12" width="33.875" style="17" bestFit="1" customWidth="1"/>
  </cols>
  <sheetData>
    <row r="1" spans="1:12">
      <c r="A1" s="4" t="s">
        <v>10</v>
      </c>
      <c r="B1" s="5" t="s">
        <v>8</v>
      </c>
      <c r="C1" s="10" t="s">
        <v>3</v>
      </c>
      <c r="D1" s="11" t="s">
        <v>121</v>
      </c>
      <c r="E1" s="11" t="s">
        <v>4</v>
      </c>
      <c r="F1" s="11" t="s">
        <v>5</v>
      </c>
      <c r="G1" s="11" t="s">
        <v>6</v>
      </c>
      <c r="H1" s="11" t="s">
        <v>122</v>
      </c>
      <c r="I1" s="11" t="s">
        <v>123</v>
      </c>
      <c r="J1" s="7"/>
      <c r="K1" s="15" t="s">
        <v>10</v>
      </c>
      <c r="L1" s="16" t="s">
        <v>32</v>
      </c>
    </row>
    <row r="2" spans="1:12">
      <c r="A2" s="5">
        <v>1</v>
      </c>
      <c r="B2" s="2" t="s">
        <v>11</v>
      </c>
      <c r="C2" s="12">
        <v>40000</v>
      </c>
      <c r="D2" s="12">
        <v>18000</v>
      </c>
      <c r="E2" s="12">
        <v>10000</v>
      </c>
      <c r="F2" s="12">
        <v>5000</v>
      </c>
      <c r="G2" s="12">
        <f>135000+178000</f>
        <v>313000</v>
      </c>
      <c r="H2" s="12">
        <v>0</v>
      </c>
      <c r="I2" s="12">
        <f t="shared" ref="I2:I20" si="0">SUM(C2:H2)</f>
        <v>386000</v>
      </c>
      <c r="J2" s="8"/>
      <c r="K2" s="16">
        <v>1</v>
      </c>
      <c r="L2" s="16" t="s">
        <v>33</v>
      </c>
    </row>
    <row r="3" spans="1:12">
      <c r="A3" s="5">
        <v>2</v>
      </c>
      <c r="B3" s="2" t="s">
        <v>12</v>
      </c>
      <c r="C3" s="12">
        <v>20000</v>
      </c>
      <c r="D3" s="12">
        <v>4000</v>
      </c>
      <c r="E3" s="12">
        <v>10000</v>
      </c>
      <c r="F3" s="12">
        <f>1000+70000+260000</f>
        <v>331000</v>
      </c>
      <c r="G3" s="12">
        <v>400000</v>
      </c>
      <c r="H3" s="12">
        <v>0</v>
      </c>
      <c r="I3" s="12">
        <f t="shared" si="0"/>
        <v>765000</v>
      </c>
      <c r="J3" s="8"/>
      <c r="K3" s="16">
        <v>2</v>
      </c>
      <c r="L3" s="16" t="s">
        <v>34</v>
      </c>
    </row>
    <row r="4" spans="1:12">
      <c r="A4" s="5">
        <v>3</v>
      </c>
      <c r="B4" s="2" t="s">
        <v>13</v>
      </c>
      <c r="C4" s="12">
        <v>30000</v>
      </c>
      <c r="D4" s="12">
        <v>1000</v>
      </c>
      <c r="E4" s="12">
        <v>10000</v>
      </c>
      <c r="F4" s="12">
        <v>3000</v>
      </c>
      <c r="G4" s="12">
        <f>2000+90000+50000</f>
        <v>142000</v>
      </c>
      <c r="H4" s="12">
        <f>50000+50000</f>
        <v>100000</v>
      </c>
      <c r="I4" s="12">
        <f t="shared" si="0"/>
        <v>286000</v>
      </c>
      <c r="J4" s="8"/>
      <c r="K4" s="16">
        <v>3</v>
      </c>
      <c r="L4" s="16" t="s">
        <v>35</v>
      </c>
    </row>
    <row r="5" spans="1:12">
      <c r="A5" s="5">
        <v>4</v>
      </c>
      <c r="B5" s="2" t="s">
        <v>14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f t="shared" si="0"/>
        <v>0</v>
      </c>
      <c r="J5" s="8"/>
      <c r="K5" s="16">
        <v>4</v>
      </c>
      <c r="L5" s="16" t="s">
        <v>36</v>
      </c>
    </row>
    <row r="6" spans="1:12">
      <c r="A6" s="5">
        <v>5</v>
      </c>
      <c r="B6" s="2" t="s">
        <v>15</v>
      </c>
      <c r="C6" s="12">
        <v>130000</v>
      </c>
      <c r="D6" s="12">
        <v>5000</v>
      </c>
      <c r="E6" s="12">
        <v>3000</v>
      </c>
      <c r="F6" s="12">
        <f>10000+700000</f>
        <v>710000</v>
      </c>
      <c r="G6" s="12">
        <f>372000+545000</f>
        <v>917000</v>
      </c>
      <c r="H6" s="12">
        <v>0</v>
      </c>
      <c r="I6" s="12">
        <f t="shared" si="0"/>
        <v>1765000</v>
      </c>
      <c r="J6" s="8"/>
      <c r="K6" s="16">
        <v>5</v>
      </c>
      <c r="L6" s="16" t="s">
        <v>37</v>
      </c>
    </row>
    <row r="7" spans="1:12">
      <c r="A7" s="5">
        <v>6</v>
      </c>
      <c r="B7" s="2" t="s">
        <v>16</v>
      </c>
      <c r="C7" s="12">
        <v>30000</v>
      </c>
      <c r="D7" s="12">
        <v>0</v>
      </c>
      <c r="E7" s="12">
        <f>20000+50000+5000</f>
        <v>75000</v>
      </c>
      <c r="F7" s="12">
        <f>10000+680000</f>
        <v>690000</v>
      </c>
      <c r="G7" s="12">
        <f>138000+46000</f>
        <v>184000</v>
      </c>
      <c r="H7" s="12">
        <v>0</v>
      </c>
      <c r="I7" s="12">
        <f t="shared" si="0"/>
        <v>979000</v>
      </c>
      <c r="J7" s="8"/>
      <c r="K7" s="16">
        <v>6</v>
      </c>
      <c r="L7" s="16" t="s">
        <v>38</v>
      </c>
    </row>
    <row r="8" spans="1:12">
      <c r="A8" s="5">
        <v>7</v>
      </c>
      <c r="B8" s="2" t="s">
        <v>17</v>
      </c>
      <c r="C8" s="12">
        <v>0</v>
      </c>
      <c r="D8" s="12">
        <v>0</v>
      </c>
      <c r="E8" s="12">
        <f>14000+10000</f>
        <v>24000</v>
      </c>
      <c r="F8" s="12">
        <v>8000</v>
      </c>
      <c r="G8" s="12">
        <f>5000+470000</f>
        <v>475000</v>
      </c>
      <c r="H8" s="12">
        <f>93000+19000</f>
        <v>112000</v>
      </c>
      <c r="I8" s="12">
        <f t="shared" si="0"/>
        <v>619000</v>
      </c>
      <c r="J8" s="8"/>
      <c r="K8" s="16">
        <v>7</v>
      </c>
      <c r="L8" s="16" t="s">
        <v>39</v>
      </c>
    </row>
    <row r="9" spans="1:12">
      <c r="A9" s="5">
        <v>8</v>
      </c>
      <c r="B9" s="2" t="s">
        <v>18</v>
      </c>
      <c r="C9" s="12">
        <v>20000</v>
      </c>
      <c r="D9" s="12">
        <v>3000</v>
      </c>
      <c r="E9" s="12">
        <f>5000+15000</f>
        <v>20000</v>
      </c>
      <c r="F9" s="12">
        <v>10000</v>
      </c>
      <c r="G9" s="12">
        <f>40000+40000</f>
        <v>80000</v>
      </c>
      <c r="H9" s="12">
        <v>0</v>
      </c>
      <c r="I9" s="12">
        <f t="shared" si="0"/>
        <v>133000</v>
      </c>
      <c r="J9" s="8"/>
      <c r="K9" s="16">
        <v>8</v>
      </c>
      <c r="L9" s="16" t="s">
        <v>40</v>
      </c>
    </row>
    <row r="10" spans="1:12">
      <c r="A10" s="5">
        <v>9</v>
      </c>
      <c r="B10" s="2" t="s">
        <v>19</v>
      </c>
      <c r="C10" s="12">
        <v>150000</v>
      </c>
      <c r="D10" s="12">
        <v>0</v>
      </c>
      <c r="E10" s="12">
        <v>15000</v>
      </c>
      <c r="F10" s="12">
        <v>5000</v>
      </c>
      <c r="G10" s="12">
        <v>0</v>
      </c>
      <c r="H10" s="12">
        <v>0</v>
      </c>
      <c r="I10" s="12">
        <f t="shared" si="0"/>
        <v>170000</v>
      </c>
      <c r="J10" s="8"/>
      <c r="K10" s="16">
        <v>9</v>
      </c>
      <c r="L10" s="16" t="s">
        <v>41</v>
      </c>
    </row>
    <row r="11" spans="1:12">
      <c r="A11" s="5">
        <v>10</v>
      </c>
      <c r="B11" s="2" t="s">
        <v>20</v>
      </c>
      <c r="C11" s="12">
        <v>20000</v>
      </c>
      <c r="D11" s="12">
        <v>0</v>
      </c>
      <c r="E11" s="12">
        <v>1000</v>
      </c>
      <c r="F11" s="12">
        <v>0</v>
      </c>
      <c r="G11" s="12">
        <v>0</v>
      </c>
      <c r="H11" s="12">
        <v>0</v>
      </c>
      <c r="I11" s="12">
        <f t="shared" si="0"/>
        <v>21000</v>
      </c>
      <c r="J11" s="8"/>
      <c r="K11" s="16">
        <v>10</v>
      </c>
      <c r="L11" s="16" t="s">
        <v>42</v>
      </c>
    </row>
    <row r="12" spans="1:12">
      <c r="A12" s="5">
        <v>11</v>
      </c>
      <c r="B12" s="2" t="s">
        <v>21</v>
      </c>
      <c r="C12" s="12">
        <v>35000</v>
      </c>
      <c r="D12" s="12">
        <v>0</v>
      </c>
      <c r="E12" s="12">
        <v>2000</v>
      </c>
      <c r="F12" s="12">
        <v>0</v>
      </c>
      <c r="G12" s="12">
        <f>100000+50000</f>
        <v>150000</v>
      </c>
      <c r="H12" s="12"/>
      <c r="I12" s="12">
        <f t="shared" si="0"/>
        <v>187000</v>
      </c>
      <c r="J12" s="8"/>
      <c r="K12" s="16">
        <v>11</v>
      </c>
      <c r="L12" s="16" t="s">
        <v>43</v>
      </c>
    </row>
    <row r="13" spans="1:12">
      <c r="A13" s="5">
        <v>12</v>
      </c>
      <c r="B13" s="2" t="s">
        <v>22</v>
      </c>
      <c r="C13" s="12">
        <v>0</v>
      </c>
      <c r="D13" s="12">
        <v>0</v>
      </c>
      <c r="E13" s="12">
        <v>9000</v>
      </c>
      <c r="F13" s="12">
        <v>2000</v>
      </c>
      <c r="G13" s="12">
        <v>40000</v>
      </c>
      <c r="H13" s="12">
        <v>0</v>
      </c>
      <c r="I13" s="12">
        <f t="shared" si="0"/>
        <v>51000</v>
      </c>
      <c r="J13" s="8"/>
      <c r="K13" s="16">
        <v>12</v>
      </c>
      <c r="L13" s="16" t="s">
        <v>44</v>
      </c>
    </row>
    <row r="14" spans="1:12">
      <c r="A14" s="5">
        <v>13</v>
      </c>
      <c r="B14" s="2" t="s">
        <v>23</v>
      </c>
      <c r="C14" s="12">
        <f>36000+36000</f>
        <v>72000</v>
      </c>
      <c r="D14" s="12">
        <f>2000+2000</f>
        <v>4000</v>
      </c>
      <c r="E14" s="12">
        <v>5000</v>
      </c>
      <c r="F14" s="12">
        <v>0</v>
      </c>
      <c r="G14" s="12">
        <f>40000+10000</f>
        <v>50000</v>
      </c>
      <c r="H14" s="12">
        <v>0</v>
      </c>
      <c r="I14" s="12">
        <f t="shared" si="0"/>
        <v>131000</v>
      </c>
      <c r="J14" s="8"/>
      <c r="K14" s="16">
        <v>13</v>
      </c>
      <c r="L14" s="16" t="s">
        <v>45</v>
      </c>
    </row>
    <row r="15" spans="1:12">
      <c r="A15" s="5">
        <v>14</v>
      </c>
      <c r="B15" s="2" t="s">
        <v>24</v>
      </c>
      <c r="C15" s="12">
        <v>0</v>
      </c>
      <c r="D15" s="12">
        <v>50000</v>
      </c>
      <c r="E15" s="12">
        <v>2000</v>
      </c>
      <c r="F15" s="12">
        <v>5000</v>
      </c>
      <c r="G15" s="12">
        <v>40000</v>
      </c>
      <c r="H15" s="12">
        <v>0</v>
      </c>
      <c r="I15" s="12">
        <f t="shared" si="0"/>
        <v>97000</v>
      </c>
      <c r="J15" s="8"/>
      <c r="K15" s="16">
        <v>14</v>
      </c>
      <c r="L15" s="16" t="s">
        <v>46</v>
      </c>
    </row>
    <row r="16" spans="1:12">
      <c r="A16" s="5">
        <v>15</v>
      </c>
      <c r="B16" s="3" t="s">
        <v>9</v>
      </c>
      <c r="C16" s="13">
        <v>30000</v>
      </c>
      <c r="D16" s="13">
        <v>3000</v>
      </c>
      <c r="E16" s="13">
        <v>10000</v>
      </c>
      <c r="F16" s="13">
        <v>1000</v>
      </c>
      <c r="G16" s="12">
        <v>0</v>
      </c>
      <c r="H16" s="13">
        <v>0</v>
      </c>
      <c r="I16" s="12">
        <f t="shared" si="0"/>
        <v>44000</v>
      </c>
      <c r="J16" s="9"/>
      <c r="K16" s="16">
        <v>15</v>
      </c>
      <c r="L16" s="16" t="s">
        <v>47</v>
      </c>
    </row>
    <row r="17" spans="1:12">
      <c r="A17" s="5">
        <v>16</v>
      </c>
      <c r="B17" s="3" t="s">
        <v>25</v>
      </c>
      <c r="C17" s="13"/>
      <c r="D17" s="13"/>
      <c r="E17" s="13"/>
      <c r="F17" s="13"/>
      <c r="G17" s="13"/>
      <c r="H17" s="13"/>
      <c r="I17" s="12">
        <f t="shared" si="0"/>
        <v>0</v>
      </c>
      <c r="J17" s="9"/>
      <c r="K17" s="16">
        <v>16</v>
      </c>
      <c r="L17" s="16" t="s">
        <v>48</v>
      </c>
    </row>
    <row r="18" spans="1:12">
      <c r="A18" s="5">
        <v>17</v>
      </c>
      <c r="B18" s="3" t="s">
        <v>26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2">
        <f t="shared" si="0"/>
        <v>0</v>
      </c>
      <c r="J18" s="9"/>
      <c r="K18" s="16">
        <v>17</v>
      </c>
      <c r="L18" s="16" t="s">
        <v>49</v>
      </c>
    </row>
    <row r="19" spans="1:12">
      <c r="A19" s="5">
        <v>18</v>
      </c>
      <c r="B19" s="3" t="s">
        <v>27</v>
      </c>
      <c r="C19" s="13">
        <v>10000</v>
      </c>
      <c r="D19" s="13">
        <v>2000</v>
      </c>
      <c r="E19" s="13">
        <v>2000</v>
      </c>
      <c r="F19" s="13">
        <v>3000</v>
      </c>
      <c r="G19" s="12">
        <v>0</v>
      </c>
      <c r="H19" s="13">
        <v>0</v>
      </c>
      <c r="I19" s="12">
        <f t="shared" si="0"/>
        <v>17000</v>
      </c>
      <c r="J19" s="9"/>
      <c r="K19" s="16">
        <v>18</v>
      </c>
      <c r="L19" s="16" t="s">
        <v>50</v>
      </c>
    </row>
    <row r="20" spans="1:12">
      <c r="A20" s="5">
        <v>19</v>
      </c>
      <c r="B20" s="2" t="s">
        <v>28</v>
      </c>
      <c r="C20" s="12">
        <f>25000+5000</f>
        <v>30000</v>
      </c>
      <c r="D20" s="12">
        <v>2000</v>
      </c>
      <c r="E20" s="12">
        <v>10000</v>
      </c>
      <c r="F20" s="12">
        <v>5000</v>
      </c>
      <c r="G20" s="12">
        <v>0</v>
      </c>
      <c r="H20" s="12">
        <v>0</v>
      </c>
      <c r="I20" s="12">
        <f t="shared" si="0"/>
        <v>47000</v>
      </c>
      <c r="J20" s="8"/>
      <c r="K20" s="16">
        <v>19</v>
      </c>
      <c r="L20" s="16" t="s">
        <v>51</v>
      </c>
    </row>
    <row r="21" spans="1:12">
      <c r="C21" s="14">
        <f>SUM(C2:C20)</f>
        <v>617000</v>
      </c>
      <c r="D21" s="14">
        <f t="shared" ref="D21:I21" si="1">SUM(D2:D20)</f>
        <v>92000</v>
      </c>
      <c r="E21" s="14">
        <f t="shared" si="1"/>
        <v>208000</v>
      </c>
      <c r="F21" s="14">
        <f t="shared" si="1"/>
        <v>1778000</v>
      </c>
      <c r="G21" s="14"/>
      <c r="H21" s="14">
        <f t="shared" si="1"/>
        <v>212000</v>
      </c>
      <c r="I21" s="14">
        <f t="shared" si="1"/>
        <v>5698000</v>
      </c>
      <c r="K21" s="16">
        <v>20</v>
      </c>
      <c r="L21" s="16" t="s">
        <v>52</v>
      </c>
    </row>
    <row r="22" spans="1:12">
      <c r="K22" s="16">
        <v>21</v>
      </c>
      <c r="L22" s="16" t="s">
        <v>53</v>
      </c>
    </row>
    <row r="23" spans="1:12">
      <c r="K23" s="16">
        <v>22</v>
      </c>
      <c r="L23" s="16" t="s">
        <v>54</v>
      </c>
    </row>
    <row r="24" spans="1:12">
      <c r="K24" s="16">
        <v>23</v>
      </c>
      <c r="L24" s="16" t="s">
        <v>55</v>
      </c>
    </row>
    <row r="25" spans="1:12">
      <c r="K25" s="16">
        <v>24</v>
      </c>
      <c r="L25" s="16" t="s">
        <v>56</v>
      </c>
    </row>
    <row r="26" spans="1:12">
      <c r="K26" s="16">
        <v>25</v>
      </c>
      <c r="L26" s="16" t="s">
        <v>57</v>
      </c>
    </row>
    <row r="27" spans="1:12">
      <c r="K27" s="16">
        <v>26</v>
      </c>
      <c r="L27" s="16" t="s">
        <v>58</v>
      </c>
    </row>
    <row r="28" spans="1:12">
      <c r="K28" s="16">
        <v>27</v>
      </c>
      <c r="L28" s="16" t="s">
        <v>59</v>
      </c>
    </row>
    <row r="29" spans="1:12">
      <c r="K29" s="16">
        <v>28</v>
      </c>
      <c r="L29" s="16" t="s">
        <v>60</v>
      </c>
    </row>
    <row r="30" spans="1:12">
      <c r="K30" s="16">
        <v>29</v>
      </c>
      <c r="L30" s="16" t="s">
        <v>61</v>
      </c>
    </row>
    <row r="31" spans="1:12">
      <c r="K31" s="16">
        <v>30</v>
      </c>
      <c r="L31" s="16" t="s">
        <v>62</v>
      </c>
    </row>
    <row r="32" spans="1:12">
      <c r="K32" s="16">
        <v>31</v>
      </c>
      <c r="L32" s="16" t="s">
        <v>63</v>
      </c>
    </row>
    <row r="33" spans="11:12">
      <c r="K33" s="16">
        <v>32</v>
      </c>
      <c r="L33" s="16" t="s">
        <v>64</v>
      </c>
    </row>
    <row r="34" spans="11:12">
      <c r="K34" s="16">
        <v>33</v>
      </c>
      <c r="L34" s="16" t="s">
        <v>65</v>
      </c>
    </row>
    <row r="35" spans="11:12">
      <c r="K35" s="16">
        <v>34</v>
      </c>
      <c r="L35" s="16" t="s">
        <v>66</v>
      </c>
    </row>
    <row r="36" spans="11:12">
      <c r="K36" s="16">
        <v>35</v>
      </c>
      <c r="L36" s="16" t="s">
        <v>67</v>
      </c>
    </row>
    <row r="37" spans="11:12">
      <c r="K37" s="16">
        <v>36</v>
      </c>
      <c r="L37" s="16" t="s">
        <v>68</v>
      </c>
    </row>
    <row r="38" spans="11:12">
      <c r="K38" s="16">
        <v>37</v>
      </c>
      <c r="L38" s="16" t="s">
        <v>69</v>
      </c>
    </row>
    <row r="39" spans="11:12">
      <c r="K39" s="16">
        <v>38</v>
      </c>
      <c r="L39" s="16" t="s">
        <v>70</v>
      </c>
    </row>
    <row r="40" spans="11:12">
      <c r="K40" s="16">
        <v>39</v>
      </c>
      <c r="L40" s="16" t="s">
        <v>71</v>
      </c>
    </row>
    <row r="41" spans="11:12">
      <c r="K41" s="16">
        <v>40</v>
      </c>
      <c r="L41" s="16" t="s">
        <v>72</v>
      </c>
    </row>
    <row r="42" spans="11:12">
      <c r="K42" s="16">
        <v>41</v>
      </c>
      <c r="L42" s="16" t="s">
        <v>125</v>
      </c>
    </row>
    <row r="43" spans="11:12">
      <c r="K43" s="16">
        <v>42</v>
      </c>
      <c r="L43" s="16" t="s">
        <v>73</v>
      </c>
    </row>
    <row r="44" spans="11:12">
      <c r="K44" s="16">
        <v>43</v>
      </c>
      <c r="L44" s="16" t="s">
        <v>74</v>
      </c>
    </row>
    <row r="45" spans="11:12">
      <c r="K45" s="16">
        <v>44</v>
      </c>
      <c r="L45" s="16" t="s">
        <v>75</v>
      </c>
    </row>
    <row r="46" spans="11:12">
      <c r="K46" s="16">
        <v>45</v>
      </c>
      <c r="L46" s="16" t="s">
        <v>76</v>
      </c>
    </row>
    <row r="47" spans="11:12">
      <c r="K47" s="16">
        <v>46</v>
      </c>
      <c r="L47" s="16" t="s">
        <v>77</v>
      </c>
    </row>
    <row r="48" spans="11:12">
      <c r="K48" s="16">
        <v>47</v>
      </c>
      <c r="L48" s="16" t="s">
        <v>78</v>
      </c>
    </row>
    <row r="49" spans="11:12">
      <c r="K49" s="16">
        <v>48</v>
      </c>
      <c r="L49" s="16" t="s">
        <v>79</v>
      </c>
    </row>
    <row r="50" spans="11:12">
      <c r="K50" s="16">
        <v>49</v>
      </c>
      <c r="L50" s="16" t="s">
        <v>80</v>
      </c>
    </row>
    <row r="51" spans="11:12">
      <c r="K51" s="16">
        <v>50</v>
      </c>
      <c r="L51" s="16" t="s">
        <v>81</v>
      </c>
    </row>
    <row r="52" spans="11:12">
      <c r="K52" s="16">
        <v>51</v>
      </c>
      <c r="L52" s="16" t="s">
        <v>82</v>
      </c>
    </row>
    <row r="53" spans="11:12">
      <c r="K53" s="16">
        <v>52</v>
      </c>
      <c r="L53" s="16" t="s">
        <v>83</v>
      </c>
    </row>
    <row r="54" spans="11:12">
      <c r="K54" s="16">
        <v>53</v>
      </c>
      <c r="L54" s="16" t="s">
        <v>84</v>
      </c>
    </row>
    <row r="55" spans="11:12">
      <c r="K55" s="16">
        <v>54</v>
      </c>
      <c r="L55" s="16" t="s">
        <v>85</v>
      </c>
    </row>
    <row r="56" spans="11:12">
      <c r="K56" s="16">
        <v>55</v>
      </c>
      <c r="L56" s="16" t="s">
        <v>86</v>
      </c>
    </row>
    <row r="57" spans="11:12">
      <c r="K57" s="16">
        <v>56</v>
      </c>
      <c r="L57" s="16" t="s">
        <v>87</v>
      </c>
    </row>
    <row r="58" spans="11:12">
      <c r="K58" s="16">
        <v>57</v>
      </c>
      <c r="L58" s="16" t="s">
        <v>88</v>
      </c>
    </row>
    <row r="59" spans="11:12">
      <c r="K59" s="16">
        <v>58</v>
      </c>
      <c r="L59" s="16" t="s">
        <v>89</v>
      </c>
    </row>
    <row r="60" spans="11:12">
      <c r="K60" s="16">
        <v>59</v>
      </c>
      <c r="L60" s="16" t="s">
        <v>90</v>
      </c>
    </row>
    <row r="61" spans="11:12">
      <c r="K61" s="16">
        <v>60</v>
      </c>
      <c r="L61" s="16" t="s">
        <v>91</v>
      </c>
    </row>
    <row r="62" spans="11:12">
      <c r="K62" s="16">
        <v>61</v>
      </c>
      <c r="L62" s="16" t="s">
        <v>92</v>
      </c>
    </row>
    <row r="63" spans="11:12">
      <c r="K63" s="16">
        <v>62</v>
      </c>
      <c r="L63" s="16" t="s">
        <v>93</v>
      </c>
    </row>
    <row r="64" spans="11:12">
      <c r="K64" s="16">
        <v>63</v>
      </c>
      <c r="L64" s="16" t="s">
        <v>94</v>
      </c>
    </row>
    <row r="65" spans="11:12">
      <c r="K65" s="16">
        <v>64</v>
      </c>
      <c r="L65" s="16" t="s">
        <v>95</v>
      </c>
    </row>
    <row r="66" spans="11:12">
      <c r="K66" s="16">
        <v>65</v>
      </c>
      <c r="L66" s="16" t="s">
        <v>96</v>
      </c>
    </row>
    <row r="67" spans="11:12">
      <c r="K67" s="16">
        <v>66</v>
      </c>
      <c r="L67" s="16" t="s">
        <v>97</v>
      </c>
    </row>
    <row r="68" spans="11:12">
      <c r="K68" s="16">
        <v>67</v>
      </c>
      <c r="L68" s="16" t="s">
        <v>98</v>
      </c>
    </row>
    <row r="69" spans="11:12">
      <c r="K69" s="16">
        <v>68</v>
      </c>
      <c r="L69" s="16" t="s">
        <v>99</v>
      </c>
    </row>
    <row r="70" spans="11:12">
      <c r="K70" s="16">
        <v>69</v>
      </c>
      <c r="L70" s="16" t="s">
        <v>100</v>
      </c>
    </row>
    <row r="71" spans="11:12">
      <c r="K71" s="16">
        <v>70</v>
      </c>
      <c r="L71" s="16" t="s">
        <v>101</v>
      </c>
    </row>
    <row r="72" spans="11:12">
      <c r="K72" s="16">
        <v>71</v>
      </c>
      <c r="L72" s="16" t="s">
        <v>102</v>
      </c>
    </row>
    <row r="73" spans="11:12">
      <c r="K73" s="16">
        <v>72</v>
      </c>
      <c r="L73" s="16" t="s">
        <v>103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様式８</vt:lpstr>
      <vt:lpstr>リスト</vt:lpstr>
      <vt:lpstr>様式８!Print_Area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2020-02-20T00:24:32Z</dcterms:modified>
</cp:coreProperties>
</file>