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様式１０" sheetId="1" r:id="rId1"/>
    <sheet name="様式１０ (記入例)" sheetId="3" r:id="rId2"/>
    <sheet name="リスト" sheetId="2" r:id="rId3"/>
  </sheets>
  <definedNames>
    <definedName name="_xlnm.Print_Area" localSheetId="0">様式１０!$A$1:$P$56</definedName>
    <definedName name="_xlnm.Print_Area" localSheetId="1">'様式１０ (記入例)'!$A$1:$P$56</definedName>
  </definedNames>
  <calcPr calcId="152511"/>
</workbook>
</file>

<file path=xl/calcChain.xml><?xml version="1.0" encoding="utf-8"?>
<calcChain xmlns="http://schemas.openxmlformats.org/spreadsheetml/2006/main">
  <c r="C35" i="3" l="1"/>
  <c r="C36" i="1"/>
  <c r="C30" i="3"/>
  <c r="C32" i="1"/>
  <c r="C25" i="1"/>
  <c r="C20" i="3"/>
  <c r="C18" i="1"/>
  <c r="C14" i="1"/>
  <c r="C10" i="3"/>
  <c r="C10" i="1"/>
  <c r="C40" i="1" s="1"/>
  <c r="F9" i="2"/>
  <c r="E9" i="2"/>
  <c r="F8" i="2"/>
  <c r="E8" i="2"/>
  <c r="F7" i="2"/>
  <c r="E7" i="2"/>
  <c r="F4" i="2"/>
  <c r="C25" i="3" s="1"/>
  <c r="D4" i="2"/>
  <c r="C15" i="3" s="1"/>
  <c r="F2" i="2"/>
  <c r="D2" i="2"/>
  <c r="I20" i="2"/>
  <c r="I19" i="2"/>
  <c r="I18" i="2"/>
  <c r="I17" i="2"/>
  <c r="I16" i="2"/>
  <c r="I15" i="2"/>
  <c r="I14" i="2"/>
  <c r="I13" i="2"/>
  <c r="I12" i="2"/>
  <c r="I11" i="2"/>
  <c r="I10" i="2"/>
  <c r="I9" i="2"/>
  <c r="I6" i="2"/>
  <c r="I5" i="2"/>
  <c r="C21" i="2"/>
  <c r="I3" i="2"/>
  <c r="H21" i="2"/>
  <c r="I4" i="2" l="1"/>
  <c r="C40" i="3" s="1"/>
  <c r="D21" i="2"/>
  <c r="I8" i="2"/>
  <c r="I7" i="2"/>
  <c r="E21" i="2"/>
  <c r="F21" i="2"/>
  <c r="I2" i="2"/>
  <c r="F36" i="1"/>
  <c r="F32" i="1"/>
  <c r="F25" i="1"/>
  <c r="F18" i="1"/>
  <c r="F14" i="1"/>
  <c r="F10" i="1"/>
  <c r="I21" i="2" l="1"/>
  <c r="F40" i="1"/>
  <c r="L40" i="1" s="1"/>
  <c r="F35" i="3" l="1"/>
  <c r="F30" i="3"/>
  <c r="F25" i="3"/>
  <c r="F20" i="3"/>
  <c r="F15" i="3"/>
  <c r="F10" i="3"/>
  <c r="F40" i="3" l="1"/>
  <c r="L40" i="3" s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①リストから選んでください。</t>
        </r>
      </text>
    </comment>
    <comment ref="I10" authorId="0" shapeId="0">
      <text>
        <r>
          <rPr>
            <sz val="9"/>
            <color indexed="81"/>
            <rFont val="ＭＳ Ｐゴシック"/>
            <family val="3"/>
            <charset val="128"/>
          </rPr>
          <t>太枠内の金額と、それ関する項目を記入してください。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<sst xmlns="http://schemas.openxmlformats.org/spreadsheetml/2006/main" count="187" uniqueCount="138">
  <si>
    <t>（様式１０）</t>
    <rPh sb="1" eb="3">
      <t>ヨウシキ</t>
    </rPh>
    <phoneticPr fontId="3"/>
  </si>
  <si>
    <t>支出内訳</t>
    <rPh sb="0" eb="2">
      <t>シシュツ</t>
    </rPh>
    <rPh sb="2" eb="4">
      <t>ウチワケ</t>
    </rPh>
    <phoneticPr fontId="3"/>
  </si>
  <si>
    <t>予算額</t>
    <rPh sb="0" eb="3">
      <t>ヨサンガク</t>
    </rPh>
    <phoneticPr fontId="3"/>
  </si>
  <si>
    <t>支出額</t>
    <rPh sb="0" eb="3">
      <t>シシュツガク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</si>
  <si>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</si>
  <si>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</si>
  <si>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</si>
  <si>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</t>
    <rPh sb="0" eb="3">
      <t>シヨウリョウ</t>
    </rPh>
    <phoneticPr fontId="3"/>
  </si>
  <si>
    <t>賃借料</t>
    <rPh sb="0" eb="3">
      <t>チンシャクリョウ</t>
    </rPh>
    <phoneticPr fontId="3"/>
  </si>
  <si>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</si>
  <si>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</si>
  <si>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</si>
  <si>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</si>
  <si>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</si>
  <si>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</si>
  <si>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</si>
  <si>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</si>
  <si>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</si>
  <si>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</si>
  <si>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</si>
  <si>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</si>
  <si>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</si>
  <si>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</si>
  <si>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</si>
  <si>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</si>
  <si>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</si>
  <si>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</si>
  <si>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</si>
  <si>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</si>
  <si>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</si>
  <si>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領収書は支出調書（様式）に添付し、同時に提出してください。</t>
    <rPh sb="0" eb="3">
      <t>リョウシュウショ</t>
    </rPh>
    <rPh sb="4" eb="6">
      <t>シシュツ</t>
    </rPh>
    <rPh sb="6" eb="8">
      <t>チョウショ</t>
    </rPh>
    <rPh sb="9" eb="11">
      <t>ヨウシキ</t>
    </rPh>
    <rPh sb="13" eb="15">
      <t>テンプ</t>
    </rPh>
    <rPh sb="17" eb="19">
      <t>ドウジ</t>
    </rPh>
    <rPh sb="20" eb="22">
      <t>テイシュツ</t>
    </rPh>
    <phoneticPr fontId="3"/>
  </si>
  <si>
    <t>上記の通り執行しましたので、報告いたします。</t>
    <rPh sb="0" eb="2">
      <t>ジョウキ</t>
    </rPh>
    <rPh sb="3" eb="4">
      <t>トオ</t>
    </rPh>
    <rPh sb="5" eb="7">
      <t>シッコウ</t>
    </rPh>
    <rPh sb="14" eb="16">
      <t>ホウコク</t>
    </rPh>
    <phoneticPr fontId="3"/>
  </si>
  <si>
    <t>平成</t>
    <rPh sb="0" eb="2">
      <t>ヘイセイ</t>
    </rPh>
    <phoneticPr fontId="3"/>
  </si>
  <si>
    <t>会計責任者理事</t>
    <rPh sb="0" eb="2">
      <t>カイケイ</t>
    </rPh>
    <rPh sb="2" eb="5">
      <t>セキニンシャ</t>
    </rPh>
    <rPh sb="5" eb="7">
      <t>リジ</t>
    </rPh>
    <phoneticPr fontId="3"/>
  </si>
  <si>
    <t>印</t>
    <rPh sb="0" eb="1">
      <t>イン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</si>
  <si>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</si>
  <si>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</si>
  <si>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</si>
  <si>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</si>
  <si>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</si>
  <si>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</si>
  <si>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</si>
  <si>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</si>
  <si>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</si>
  <si>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</si>
  <si>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</si>
  <si>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</si>
  <si>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</si>
  <si>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</si>
  <si>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</si>
  <si>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</si>
  <si>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</si>
  <si>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</si>
  <si>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</si>
  <si>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</si>
  <si>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</si>
  <si>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</si>
  <si>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</si>
  <si>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</si>
  <si>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</si>
  <si>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</si>
  <si>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</si>
  <si>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</si>
  <si>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</si>
  <si>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</si>
  <si>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</si>
  <si>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</si>
  <si>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</si>
  <si>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</si>
  <si>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</si>
  <si>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</si>
  <si>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</si>
  <si>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</si>
  <si>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</si>
  <si>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</si>
  <si>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</si>
  <si>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</si>
  <si>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</si>
  <si>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</si>
  <si>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</si>
  <si>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</si>
  <si>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</si>
  <si>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</si>
  <si>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</si>
  <si>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</si>
  <si>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</si>
  <si>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</si>
  <si>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</si>
  <si>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</si>
  <si>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</si>
  <si>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</si>
  <si>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</si>
  <si>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</si>
  <si>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</si>
  <si>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</si>
  <si>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</si>
  <si>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</si>
  <si>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</si>
  <si>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</si>
  <si>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</si>
  <si>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</si>
  <si>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</si>
  <si>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</si>
  <si>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</si>
  <si>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</si>
  <si>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</si>
  <si>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</si>
  <si>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</si>
  <si>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残　金　→</t>
    <rPh sb="0" eb="1">
      <t>ザン</t>
    </rPh>
    <rPh sb="2" eb="3">
      <t>キン</t>
    </rPh>
    <phoneticPr fontId="3"/>
  </si>
  <si>
    <t>予算額</t>
    <rPh sb="0" eb="3">
      <t>ヨサンガク</t>
    </rPh>
    <phoneticPr fontId="3"/>
  </si>
  <si>
    <t>長</t>
    <rPh sb="0" eb="1">
      <t>ナガ</t>
    </rPh>
    <phoneticPr fontId="3"/>
  </si>
  <si>
    <t>円</t>
    <phoneticPr fontId="3"/>
  </si>
  <si>
    <t>ー　決算額</t>
    <phoneticPr fontId="3"/>
  </si>
  <si>
    <t>= 　　残額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</si>
  <si>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</si>
  <si>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</si>
  <si>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</si>
  <si>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部　　会　　長</t>
    <rPh sb="0" eb="1">
      <t>ブ</t>
    </rPh>
    <rPh sb="3" eb="4">
      <t>カイ</t>
    </rPh>
    <rPh sb="6" eb="7">
      <t>チョウ</t>
    </rPh>
    <phoneticPr fontId="3"/>
  </si>
  <si>
    <t>事務局記入欄（こちらには何も記入しないで下さい）</t>
    <rPh sb="0" eb="3">
      <t>ジムキョク</t>
    </rPh>
    <rPh sb="3" eb="5">
      <t>キニュウ</t>
    </rPh>
    <rPh sb="5" eb="6">
      <t>ラン</t>
    </rPh>
    <rPh sb="12" eb="13">
      <t>ナニ</t>
    </rPh>
    <rPh sb="14" eb="16">
      <t>キニュウ</t>
    </rPh>
    <rPh sb="20" eb="21">
      <t>クダ</t>
    </rPh>
    <phoneticPr fontId="3"/>
  </si>
  <si>
    <t>旅　費</t>
    <rPh sb="0" eb="1">
      <t>タビ</t>
    </rPh>
    <rPh sb="2" eb="3">
      <t>ヒ</t>
    </rPh>
    <phoneticPr fontId="3"/>
  </si>
  <si>
    <t>科　目</t>
    <rPh sb="0" eb="1">
      <t>カ</t>
    </rPh>
    <rPh sb="2" eb="3">
      <t>メ</t>
    </rPh>
    <phoneticPr fontId="3"/>
  </si>
  <si>
    <t>合　計</t>
    <rPh sb="0" eb="1">
      <t>ゴウ</t>
    </rPh>
    <rPh sb="2" eb="3">
      <t>ケイ</t>
    </rPh>
    <phoneticPr fontId="3"/>
  </si>
  <si>
    <t>内　　訳</t>
    <rPh sb="0" eb="1">
      <t>ナイ</t>
    </rPh>
    <rPh sb="3" eb="4">
      <t>ヤク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</si>
  <si>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</si>
  <si>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</si>
  <si>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講師謝礼</t>
    <rPh sb="0" eb="2">
      <t>コウシ</t>
    </rPh>
    <rPh sb="2" eb="4">
      <t>シャレイ</t>
    </rPh>
    <phoneticPr fontId="3"/>
  </si>
  <si>
    <t>講師旅費</t>
    <rPh sb="0" eb="2">
      <t>コウシ</t>
    </rPh>
    <rPh sb="2" eb="4">
      <t>リョヒ</t>
    </rPh>
    <phoneticPr fontId="3"/>
  </si>
  <si>
    <t>運搬費</t>
    <rPh sb="0" eb="2">
      <t>ウンパン</t>
    </rPh>
    <rPh sb="2" eb="3">
      <t>ヒ</t>
    </rPh>
    <phoneticPr fontId="3"/>
  </si>
  <si>
    <t>筝調律費</t>
    <rPh sb="0" eb="1">
      <t>ソウ</t>
    </rPh>
    <rPh sb="1" eb="3">
      <t>チョウリツ</t>
    </rPh>
    <rPh sb="3" eb="4">
      <t>ヒ</t>
    </rPh>
    <phoneticPr fontId="3"/>
  </si>
  <si>
    <t>滋賀　太郎</t>
    <rPh sb="0" eb="2">
      <t>シガ</t>
    </rPh>
    <rPh sb="3" eb="5">
      <t>タロウ</t>
    </rPh>
    <phoneticPr fontId="3"/>
  </si>
  <si>
    <t>滋賀　うみな</t>
    <rPh sb="0" eb="2">
      <t>シガ</t>
    </rPh>
    <phoneticPr fontId="3"/>
  </si>
  <si>
    <t>※太枠内をご記入ください。</t>
    <rPh sb="1" eb="4">
      <t>フトワクナイ</t>
    </rPh>
    <rPh sb="6" eb="8">
      <t>キニュウ</t>
    </rPh>
    <phoneticPr fontId="3"/>
  </si>
  <si>
    <t>提出期限　１１月２７日（火）</t>
    <rPh sb="0" eb="2">
      <t>テイシュツ</t>
    </rPh>
    <rPh sb="2" eb="4">
      <t>キゲン</t>
    </rPh>
    <rPh sb="7" eb="8">
      <t>ガツ</t>
    </rPh>
    <rPh sb="10" eb="11">
      <t>ニチ</t>
    </rPh>
    <rPh sb="12" eb="13">
      <t>カ</t>
    </rPh>
    <phoneticPr fontId="3"/>
  </si>
  <si>
    <t>旅費</t>
    <rPh sb="0" eb="2">
      <t>リョヒ</t>
    </rPh>
    <phoneticPr fontId="3"/>
  </si>
  <si>
    <t>委託料</t>
    <rPh sb="0" eb="3">
      <t>イタクリョウ</t>
    </rPh>
    <phoneticPr fontId="3"/>
  </si>
  <si>
    <t>賃貸料</t>
    <rPh sb="0" eb="3">
      <t>チンタイリョウ</t>
    </rPh>
    <phoneticPr fontId="3"/>
  </si>
  <si>
    <t>合計予算</t>
    <rPh sb="0" eb="2">
      <t>ゴウケイ</t>
    </rPh>
    <rPh sb="2" eb="4">
      <t>ヨサン</t>
    </rPh>
    <phoneticPr fontId="3"/>
  </si>
  <si>
    <t>平成30年度　近畿高等学校総合文化祭参加部会決算報告書</t>
    <rPh sb="0" eb="2">
      <t>ヘイセイ</t>
    </rPh>
    <rPh sb="4" eb="6">
      <t>ネンド</t>
    </rPh>
    <rPh sb="7" eb="9">
      <t>キンキ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8" eb="20">
      <t>サンカ</t>
    </rPh>
    <rPh sb="20" eb="22">
      <t>ブカイ</t>
    </rPh>
    <rPh sb="22" eb="24">
      <t>ケッサン</t>
    </rPh>
    <rPh sb="24" eb="27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</si>
</sst>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10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17" fillId="0" borderId="1" xfId="2" applyFont="1" applyFill="1" applyBorder="1" applyAlignment="1">
      <alignment vertical="center"/>
    </xf>
    <xf numFmtId="38" fontId="17" fillId="0" borderId="1" xfId="2" applyFont="1" applyFill="1" applyBorder="1" applyAlignment="1">
      <alignment vertical="center" wrapText="1"/>
    </xf>
    <xf numFmtId="38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0" fillId="0" borderId="9" xfId="2" applyFont="1" applyBorder="1" applyAlignment="1">
      <alignment horizontal="center" vertical="center"/>
    </xf>
    <xf numFmtId="38" fontId="0" fillId="0" borderId="25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38" fontId="0" fillId="0" borderId="8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38" fontId="0" fillId="0" borderId="47" xfId="2" applyFont="1" applyBorder="1" applyAlignment="1">
      <alignment horizontal="center" vertical="center"/>
    </xf>
    <xf numFmtId="38" fontId="0" fillId="0" borderId="35" xfId="2" applyFont="1" applyBorder="1" applyAlignment="1">
      <alignment horizontal="center" vertical="center"/>
    </xf>
    <xf numFmtId="38" fontId="0" fillId="0" borderId="36" xfId="2" applyFont="1" applyBorder="1" applyAlignment="1">
      <alignment horizontal="center" vertical="center"/>
    </xf>
    <xf numFmtId="38" fontId="0" fillId="0" borderId="52" xfId="2" applyFont="1" applyBorder="1" applyAlignment="1">
      <alignment horizontal="center" vertical="center"/>
    </xf>
    <xf numFmtId="38" fontId="0" fillId="0" borderId="42" xfId="2" applyFont="1" applyBorder="1" applyAlignment="1">
      <alignment horizontal="center" vertical="center"/>
    </xf>
    <xf numFmtId="38" fontId="0" fillId="0" borderId="43" xfId="2" applyFont="1" applyBorder="1" applyAlignment="1">
      <alignment horizontal="center" vertical="center"/>
    </xf>
    <xf numFmtId="38" fontId="0" fillId="0" borderId="49" xfId="2" applyFont="1" applyBorder="1" applyAlignment="1">
      <alignment horizontal="center" vertical="center"/>
    </xf>
    <xf numFmtId="38" fontId="0" fillId="0" borderId="38" xfId="2" applyFont="1" applyBorder="1" applyAlignment="1">
      <alignment horizontal="center" vertical="center"/>
    </xf>
    <xf numFmtId="38" fontId="0" fillId="0" borderId="39" xfId="2" applyFont="1" applyBorder="1" applyAlignment="1">
      <alignment horizontal="center" vertical="center"/>
    </xf>
    <xf numFmtId="38" fontId="0" fillId="0" borderId="54" xfId="2" applyFont="1" applyBorder="1" applyAlignment="1">
      <alignment horizontal="center" vertical="center"/>
    </xf>
    <xf numFmtId="38" fontId="0" fillId="0" borderId="55" xfId="2" applyFont="1" applyBorder="1" applyAlignment="1">
      <alignment horizontal="center" vertical="center"/>
    </xf>
    <xf numFmtId="38" fontId="0" fillId="0" borderId="56" xfId="2" applyFont="1" applyBorder="1" applyAlignment="1">
      <alignment horizontal="center" vertical="center"/>
    </xf>
    <xf numFmtId="38" fontId="0" fillId="0" borderId="14" xfId="2" applyFont="1" applyBorder="1" applyAlignment="1">
      <alignment horizontal="center" vertical="center"/>
    </xf>
    <xf numFmtId="38" fontId="0" fillId="0" borderId="27" xfId="2" applyFont="1" applyBorder="1" applyAlignment="1">
      <alignment horizontal="center" vertical="center"/>
    </xf>
    <xf numFmtId="38" fontId="0" fillId="0" borderId="22" xfId="2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38" fontId="0" fillId="0" borderId="30" xfId="2" applyFont="1" applyBorder="1" applyAlignment="1">
      <alignment horizontal="center" vertical="center"/>
    </xf>
    <xf numFmtId="38" fontId="0" fillId="0" borderId="32" xfId="2" applyFont="1" applyBorder="1" applyAlignment="1">
      <alignment horizontal="center" vertical="center"/>
    </xf>
    <xf numFmtId="38" fontId="0" fillId="0" borderId="31" xfId="2" applyFont="1" applyBorder="1" applyAlignment="1">
      <alignment horizontal="center" vertical="center"/>
    </xf>
    <xf numFmtId="38" fontId="0" fillId="0" borderId="23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38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59" xfId="2" applyFont="1" applyBorder="1" applyAlignment="1">
      <alignment horizontal="center" vertical="center"/>
    </xf>
    <xf numFmtId="38" fontId="0" fillId="0" borderId="29" xfId="2" applyFont="1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38" fontId="0" fillId="0" borderId="28" xfId="2" applyFont="1" applyBorder="1" applyAlignment="1">
      <alignment horizontal="center" vertical="center"/>
    </xf>
    <xf numFmtId="38" fontId="0" fillId="0" borderId="60" xfId="2" applyFont="1" applyBorder="1" applyAlignment="1">
      <alignment horizontal="center" vertical="center"/>
    </xf>
    <xf numFmtId="38" fontId="0" fillId="0" borderId="33" xfId="2" applyFont="1" applyBorder="1" applyAlignment="1">
      <alignment horizontal="center" vertical="center"/>
    </xf>
    <xf numFmtId="38" fontId="0" fillId="0" borderId="24" xfId="2" applyFont="1" applyBorder="1" applyAlignment="1">
      <alignment horizontal="center" vertical="center"/>
    </xf>
    <xf numFmtId="38" fontId="0" fillId="0" borderId="6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right" vertical="center"/>
    </xf>
    <xf numFmtId="38" fontId="0" fillId="0" borderId="19" xfId="2" applyFont="1" applyBorder="1" applyAlignment="1">
      <alignment horizontal="center" vertical="center"/>
    </xf>
    <xf numFmtId="38" fontId="0" fillId="0" borderId="21" xfId="2" applyFont="1" applyBorder="1" applyAlignment="1">
      <alignment horizontal="center" vertical="center"/>
    </xf>
    <xf numFmtId="38" fontId="0" fillId="0" borderId="20" xfId="2" applyFont="1" applyBorder="1" applyAlignment="1">
      <alignment horizontal="center" vertical="center"/>
    </xf>
  </cellXfs>
  <cellStyles count="3">
    <cellStyle name="桁区切り" xfId="2" builtinId="6"/>
    <cellStyle name="通貨 2" xfId="1"/>
    <cellStyle name="標準" xfId="0" builtinId="0"/>
  </cellStyles>
  <dxfs count="16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47625</xdr:rowOff>
    </xdr:from>
    <xdr:to>
      <xdr:col>7</xdr:col>
      <xdr:colOff>352425</xdr:colOff>
      <xdr:row>8</xdr:row>
      <xdr:rowOff>0</xdr:rowOff>
    </xdr:to>
    <xdr:sp macro="" textlink="">
      <xdr:nvSpPr>
        <xdr:cNvPr id="2" name="四角形吹き出し 1"/>
        <xdr:cNvSpPr/>
      </xdr:nvSpPr>
      <xdr:spPr>
        <a:xfrm>
          <a:off x="2105025" y="219075"/>
          <a:ext cx="1047750" cy="1371600"/>
        </a:xfrm>
        <a:prstGeom prst="wedgeRectCallout">
          <a:avLst>
            <a:gd name="adj1" fmla="val 5101"/>
            <a:gd name="adj2" fmla="val 81796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支出額は何も記入しないでください。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（支出額は自動で計算されます）</a:t>
          </a:r>
        </a:p>
      </xdr:txBody>
    </xdr:sp>
    <xdr:clientData/>
  </xdr:twoCellAnchor>
  <xdr:twoCellAnchor>
    <xdr:from>
      <xdr:col>10</xdr:col>
      <xdr:colOff>57151</xdr:colOff>
      <xdr:row>32</xdr:row>
      <xdr:rowOff>57150</xdr:rowOff>
    </xdr:from>
    <xdr:to>
      <xdr:col>15</xdr:col>
      <xdr:colOff>285751</xdr:colOff>
      <xdr:row>36</xdr:row>
      <xdr:rowOff>28575</xdr:rowOff>
    </xdr:to>
    <xdr:sp macro="" textlink="">
      <xdr:nvSpPr>
        <xdr:cNvPr id="3" name="四角形吹き出し 2"/>
        <xdr:cNvSpPr/>
      </xdr:nvSpPr>
      <xdr:spPr>
        <a:xfrm>
          <a:off x="4057651" y="5991225"/>
          <a:ext cx="2228850" cy="695325"/>
        </a:xfrm>
        <a:prstGeom prst="wedgeRectCallout">
          <a:avLst>
            <a:gd name="adj1" fmla="val 4354"/>
            <a:gd name="adj2" fmla="val 132195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何も記入しないでください。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（残額は自動で計算されます）</a:t>
          </a:r>
        </a:p>
      </xdr:txBody>
    </xdr:sp>
    <xdr:clientData/>
  </xdr:twoCellAnchor>
  <xdr:twoCellAnchor>
    <xdr:from>
      <xdr:col>2</xdr:col>
      <xdr:colOff>114300</xdr:colOff>
      <xdr:row>1</xdr:row>
      <xdr:rowOff>28574</xdr:rowOff>
    </xdr:from>
    <xdr:to>
      <xdr:col>4</xdr:col>
      <xdr:colOff>361950</xdr:colOff>
      <xdr:row>7</xdr:row>
      <xdr:rowOff>161925</xdr:rowOff>
    </xdr:to>
    <xdr:sp macro="" textlink="">
      <xdr:nvSpPr>
        <xdr:cNvPr id="5" name="四角形吹き出し 4"/>
        <xdr:cNvSpPr/>
      </xdr:nvSpPr>
      <xdr:spPr>
        <a:xfrm>
          <a:off x="914400" y="200024"/>
          <a:ext cx="1047750" cy="1381126"/>
        </a:xfrm>
        <a:prstGeom prst="wedgeRectCallout">
          <a:avLst>
            <a:gd name="adj1" fmla="val 7829"/>
            <a:gd name="adj2" fmla="val 64735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予算額は①を入力すると自動で計算されます（何も記入しないでください）。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8</xdr:col>
      <xdr:colOff>104776</xdr:colOff>
      <xdr:row>16</xdr:row>
      <xdr:rowOff>152400</xdr:rowOff>
    </xdr:from>
    <xdr:to>
      <xdr:col>15</xdr:col>
      <xdr:colOff>295276</xdr:colOff>
      <xdr:row>23</xdr:row>
      <xdr:rowOff>142875</xdr:rowOff>
    </xdr:to>
    <xdr:sp macro="" textlink="">
      <xdr:nvSpPr>
        <xdr:cNvPr id="6" name="四角形吹き出し 5"/>
        <xdr:cNvSpPr/>
      </xdr:nvSpPr>
      <xdr:spPr>
        <a:xfrm>
          <a:off x="3305176" y="3190875"/>
          <a:ext cx="2990850" cy="1257300"/>
        </a:xfrm>
        <a:prstGeom prst="wedgeRectCallout">
          <a:avLst>
            <a:gd name="adj1" fmla="val -89613"/>
            <a:gd name="adj2" fmla="val -105198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 w="12700"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報償費・旅費については、それぞれ予算の枠内の執行としてください。残金を他の費目に振り替えることはできません。</a:t>
          </a:r>
          <a:endParaRPr kumimoji="1" lang="en-US" altLang="ja-JP" sz="1100">
            <a:ln w="12700"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 w="12700"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（報償費・旅費以外の項目については、費目の振り替えが可能です。）</a:t>
          </a:r>
          <a:endParaRPr kumimoji="1" lang="en-US" altLang="ja-JP" sz="1100">
            <a:ln w="12700"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238125</xdr:colOff>
      <xdr:row>52</xdr:row>
      <xdr:rowOff>0</xdr:rowOff>
    </xdr:from>
    <xdr:to>
      <xdr:col>15</xdr:col>
      <xdr:colOff>238125</xdr:colOff>
      <xdr:row>55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838575" y="9896475"/>
          <a:ext cx="2400300" cy="723900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ln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  <xdr:twoCellAnchor>
    <xdr:from>
      <xdr:col>7</xdr:col>
      <xdr:colOff>9525</xdr:colOff>
      <xdr:row>41</xdr:row>
      <xdr:rowOff>47625</xdr:rowOff>
    </xdr:from>
    <xdr:to>
      <xdr:col>15</xdr:col>
      <xdr:colOff>228600</xdr:colOff>
      <xdr:row>46</xdr:row>
      <xdr:rowOff>28575</xdr:rowOff>
    </xdr:to>
    <xdr:sp macro="" textlink="">
      <xdr:nvSpPr>
        <xdr:cNvPr id="8" name="四角形吹き出し 7"/>
        <xdr:cNvSpPr/>
      </xdr:nvSpPr>
      <xdr:spPr>
        <a:xfrm>
          <a:off x="2809875" y="7724775"/>
          <a:ext cx="3419475" cy="847725"/>
        </a:xfrm>
        <a:prstGeom prst="wedgeRectCallout">
          <a:avLst>
            <a:gd name="adj1" fmla="val -56412"/>
            <a:gd name="adj2" fmla="val -6026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下線部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　</a:t>
          </a:r>
          <a:r>
            <a:rPr kumimoji="1" lang="ja-JP" altLang="en-US" sz="1100">
              <a:solidFill>
                <a:sysClr val="windowText" lastClr="000000"/>
              </a:solidFill>
            </a:rPr>
            <a:t>を記入ください。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部会長・会計責任者はリストから選んでください。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または、プリントアウトした後、直筆でも構いません。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showGridLines="0" tabSelected="1" view="pageBreakPreview" zoomScaleNormal="100" zoomScaleSheetLayoutView="100" workbookViewId="0">
      <selection activeCell="C10" sqref="C10:E13"/>
    </sheetView>
  </sheetViews>
  <sheetFormatPr defaultRowHeight="13.5"/>
  <cols>
    <col min="1" max="1" width="5.25" style="1" customWidth="1"/>
    <col min="2" max="2" width="5.25" style="5" customWidth="1"/>
    <col min="3" max="3" width="5.25" style="1" customWidth="1"/>
    <col min="4" max="5" width="5.25" style="5" customWidth="1"/>
    <col min="6" max="6" width="5.25" customWidth="1"/>
    <col min="7" max="8" width="5.25" style="3" customWidth="1"/>
    <col min="9" max="9" width="5.25" customWidth="1"/>
    <col min="10" max="11" width="5.25" style="3" customWidth="1"/>
    <col min="12" max="12" width="5.25" customWidth="1"/>
    <col min="13" max="14" width="5.25" style="3" customWidth="1"/>
    <col min="15" max="16" width="5.25" customWidth="1"/>
  </cols>
  <sheetData>
    <row r="1" spans="1:16">
      <c r="A1" s="4" t="s">
        <v>0</v>
      </c>
    </row>
    <row r="2" spans="1:16" s="3" customFormat="1">
      <c r="A2" s="4"/>
      <c r="B2" s="5"/>
      <c r="C2" s="5"/>
      <c r="D2" s="5"/>
      <c r="E2" s="5"/>
    </row>
    <row r="3" spans="1:16" s="3" customFormat="1" ht="18.75">
      <c r="A3" s="96" t="s">
        <v>137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4.25" thickBot="1"/>
    <row r="5" spans="1:16" ht="24" customHeight="1" thickBot="1">
      <c r="B5" s="10" t="s">
        <v>131</v>
      </c>
      <c r="C5" s="28"/>
      <c r="D5" s="28"/>
      <c r="E5" s="28"/>
      <c r="F5" s="20"/>
      <c r="G5" s="20"/>
      <c r="H5" s="20"/>
      <c r="I5" s="90"/>
      <c r="J5" s="91"/>
      <c r="K5" s="91"/>
      <c r="L5" s="91"/>
      <c r="M5" s="91"/>
      <c r="N5" s="91"/>
      <c r="O5" s="92"/>
      <c r="P5" s="30" t="s">
        <v>9</v>
      </c>
    </row>
    <row r="6" spans="1:16" s="3" customFormat="1" ht="14.25" customHeight="1">
      <c r="A6" s="5"/>
      <c r="B6" s="28"/>
      <c r="C6" s="28"/>
      <c r="D6" s="28"/>
      <c r="E6" s="28"/>
      <c r="F6" s="20"/>
      <c r="G6" s="20"/>
      <c r="H6" s="20"/>
      <c r="I6" s="29"/>
      <c r="J6" s="29"/>
      <c r="K6" s="29"/>
      <c r="L6" s="29"/>
      <c r="M6" s="29"/>
      <c r="N6" s="29"/>
      <c r="O6" s="29"/>
      <c r="P6" s="29"/>
    </row>
    <row r="7" spans="1:16">
      <c r="A7" s="4" t="s">
        <v>1</v>
      </c>
    </row>
    <row r="8" spans="1:16" s="20" customFormat="1">
      <c r="A8" s="74" t="s">
        <v>120</v>
      </c>
      <c r="B8" s="76"/>
      <c r="C8" s="74" t="s">
        <v>2</v>
      </c>
      <c r="D8" s="75"/>
      <c r="E8" s="76"/>
      <c r="F8" s="74" t="s">
        <v>3</v>
      </c>
      <c r="G8" s="75"/>
      <c r="H8" s="76"/>
      <c r="I8" s="99" t="s">
        <v>122</v>
      </c>
      <c r="J8" s="99"/>
      <c r="K8" s="99"/>
      <c r="L8" s="99"/>
      <c r="M8" s="99"/>
      <c r="N8" s="99"/>
      <c r="O8" s="99"/>
      <c r="P8" s="99"/>
    </row>
    <row r="9" spans="1:16" s="20" customFormat="1" ht="14.25" thickBot="1">
      <c r="A9" s="80"/>
      <c r="B9" s="82"/>
      <c r="C9" s="77"/>
      <c r="D9" s="78"/>
      <c r="E9" s="79"/>
      <c r="F9" s="80"/>
      <c r="G9" s="81"/>
      <c r="H9" s="82"/>
      <c r="I9" s="83" t="s">
        <v>124</v>
      </c>
      <c r="J9" s="84"/>
      <c r="K9" s="85"/>
      <c r="L9" s="98" t="s">
        <v>123</v>
      </c>
      <c r="M9" s="98"/>
      <c r="N9" s="98"/>
      <c r="O9" s="98"/>
      <c r="P9" s="98"/>
    </row>
    <row r="10" spans="1:16" s="20" customFormat="1" ht="14.25" customHeight="1">
      <c r="A10" s="108" t="s">
        <v>4</v>
      </c>
      <c r="B10" s="109"/>
      <c r="C10" s="86" t="str">
        <f>IFERROR(VLOOKUP($I$5,リスト!B2:I20,2,FALSE),"")</f>
        <v/>
      </c>
      <c r="D10" s="87"/>
      <c r="E10" s="114"/>
      <c r="F10" s="116">
        <f>SUM(I10:I13)</f>
        <v>0</v>
      </c>
      <c r="G10" s="116"/>
      <c r="H10" s="116"/>
      <c r="I10" s="86"/>
      <c r="J10" s="87"/>
      <c r="K10" s="88"/>
      <c r="L10" s="100"/>
      <c r="M10" s="100"/>
      <c r="N10" s="100"/>
      <c r="O10" s="100"/>
      <c r="P10" s="101"/>
    </row>
    <row r="11" spans="1:16" s="20" customFormat="1" ht="14.25" customHeight="1">
      <c r="A11" s="110"/>
      <c r="B11" s="111"/>
      <c r="C11" s="115"/>
      <c r="D11" s="116"/>
      <c r="E11" s="117"/>
      <c r="F11" s="116"/>
      <c r="G11" s="116"/>
      <c r="H11" s="116"/>
      <c r="I11" s="50"/>
      <c r="J11" s="51"/>
      <c r="K11" s="52"/>
      <c r="L11" s="67"/>
      <c r="M11" s="68"/>
      <c r="N11" s="68"/>
      <c r="O11" s="68"/>
      <c r="P11" s="69"/>
    </row>
    <row r="12" spans="1:16" s="20" customFormat="1" ht="14.25" customHeight="1">
      <c r="A12" s="110"/>
      <c r="B12" s="111"/>
      <c r="C12" s="115"/>
      <c r="D12" s="116"/>
      <c r="E12" s="117"/>
      <c r="F12" s="116"/>
      <c r="G12" s="116"/>
      <c r="H12" s="116"/>
      <c r="I12" s="50"/>
      <c r="J12" s="51"/>
      <c r="K12" s="52"/>
      <c r="L12" s="65"/>
      <c r="M12" s="65"/>
      <c r="N12" s="65"/>
      <c r="O12" s="65"/>
      <c r="P12" s="66"/>
    </row>
    <row r="13" spans="1:16" s="20" customFormat="1" ht="14.25" customHeight="1">
      <c r="A13" s="112"/>
      <c r="B13" s="113"/>
      <c r="C13" s="89"/>
      <c r="D13" s="45"/>
      <c r="E13" s="118"/>
      <c r="F13" s="45"/>
      <c r="G13" s="45"/>
      <c r="H13" s="45"/>
      <c r="I13" s="89"/>
      <c r="J13" s="45"/>
      <c r="K13" s="46"/>
      <c r="L13" s="102"/>
      <c r="M13" s="102"/>
      <c r="N13" s="102"/>
      <c r="O13" s="102"/>
      <c r="P13" s="103"/>
    </row>
    <row r="14" spans="1:16" s="20" customFormat="1" ht="14.25" customHeight="1">
      <c r="A14" s="108" t="s">
        <v>119</v>
      </c>
      <c r="B14" s="109"/>
      <c r="C14" s="119" t="str">
        <f>IFERROR(VLOOKUP($I$5,リスト!B2:I20,3,FALSE),"")</f>
        <v/>
      </c>
      <c r="D14" s="120"/>
      <c r="E14" s="121"/>
      <c r="F14" s="116">
        <f>SUM(I14:I17)</f>
        <v>0</v>
      </c>
      <c r="G14" s="116"/>
      <c r="H14" s="116"/>
      <c r="I14" s="56"/>
      <c r="J14" s="57"/>
      <c r="K14" s="58"/>
      <c r="L14" s="72"/>
      <c r="M14" s="72"/>
      <c r="N14" s="72"/>
      <c r="O14" s="72"/>
      <c r="P14" s="73"/>
    </row>
    <row r="15" spans="1:16" s="20" customFormat="1" ht="14.25" customHeight="1">
      <c r="A15" s="110"/>
      <c r="B15" s="111"/>
      <c r="C15" s="115"/>
      <c r="D15" s="116"/>
      <c r="E15" s="117"/>
      <c r="F15" s="116"/>
      <c r="G15" s="116"/>
      <c r="H15" s="116"/>
      <c r="I15" s="50"/>
      <c r="J15" s="51"/>
      <c r="K15" s="52"/>
      <c r="L15" s="67"/>
      <c r="M15" s="68"/>
      <c r="N15" s="68"/>
      <c r="O15" s="68"/>
      <c r="P15" s="69"/>
    </row>
    <row r="16" spans="1:16" s="20" customFormat="1" ht="14.25" customHeight="1">
      <c r="A16" s="110"/>
      <c r="B16" s="111"/>
      <c r="C16" s="115"/>
      <c r="D16" s="116"/>
      <c r="E16" s="117"/>
      <c r="F16" s="116"/>
      <c r="G16" s="116"/>
      <c r="H16" s="116"/>
      <c r="I16" s="50"/>
      <c r="J16" s="51"/>
      <c r="K16" s="52"/>
      <c r="L16" s="67"/>
      <c r="M16" s="68"/>
      <c r="N16" s="68"/>
      <c r="O16" s="68"/>
      <c r="P16" s="69"/>
    </row>
    <row r="17" spans="1:16" s="20" customFormat="1" ht="14.25" customHeight="1">
      <c r="A17" s="112"/>
      <c r="B17" s="113"/>
      <c r="C17" s="89"/>
      <c r="D17" s="45"/>
      <c r="E17" s="118"/>
      <c r="F17" s="45"/>
      <c r="G17" s="45"/>
      <c r="H17" s="45"/>
      <c r="I17" s="53"/>
      <c r="J17" s="54"/>
      <c r="K17" s="55"/>
      <c r="L17" s="70"/>
      <c r="M17" s="70"/>
      <c r="N17" s="70"/>
      <c r="O17" s="70"/>
      <c r="P17" s="71"/>
    </row>
    <row r="18" spans="1:16" s="20" customFormat="1" ht="14.25" customHeight="1">
      <c r="A18" s="108" t="s">
        <v>5</v>
      </c>
      <c r="B18" s="109"/>
      <c r="C18" s="119" t="str">
        <f>IFERROR(VLOOKUP($I$5,リスト!B2:I20,4,FALSE),"")</f>
        <v/>
      </c>
      <c r="D18" s="120"/>
      <c r="E18" s="121"/>
      <c r="F18" s="116">
        <f t="shared" ref="F18" si="0">SUM(I18:I24)</f>
        <v>0</v>
      </c>
      <c r="G18" s="116"/>
      <c r="H18" s="116"/>
      <c r="I18" s="56"/>
      <c r="J18" s="57"/>
      <c r="K18" s="58"/>
      <c r="L18" s="72"/>
      <c r="M18" s="72"/>
      <c r="N18" s="72"/>
      <c r="O18" s="72"/>
      <c r="P18" s="73"/>
    </row>
    <row r="19" spans="1:16" s="20" customFormat="1" ht="14.25" customHeight="1">
      <c r="A19" s="110"/>
      <c r="B19" s="111"/>
      <c r="C19" s="115"/>
      <c r="D19" s="116"/>
      <c r="E19" s="117"/>
      <c r="F19" s="116"/>
      <c r="G19" s="116"/>
      <c r="H19" s="116"/>
      <c r="I19" s="50"/>
      <c r="J19" s="51"/>
      <c r="K19" s="52"/>
      <c r="L19" s="67"/>
      <c r="M19" s="68"/>
      <c r="N19" s="68"/>
      <c r="O19" s="68"/>
      <c r="P19" s="69"/>
    </row>
    <row r="20" spans="1:16" s="20" customFormat="1" ht="14.25" customHeight="1">
      <c r="A20" s="110"/>
      <c r="B20" s="111"/>
      <c r="C20" s="115"/>
      <c r="D20" s="116"/>
      <c r="E20" s="117"/>
      <c r="F20" s="116"/>
      <c r="G20" s="116"/>
      <c r="H20" s="116"/>
      <c r="I20" s="50"/>
      <c r="J20" s="51"/>
      <c r="K20" s="52"/>
      <c r="L20" s="67"/>
      <c r="M20" s="68"/>
      <c r="N20" s="68"/>
      <c r="O20" s="68"/>
      <c r="P20" s="69"/>
    </row>
    <row r="21" spans="1:16" s="20" customFormat="1" ht="14.25" customHeight="1">
      <c r="A21" s="110"/>
      <c r="B21" s="111"/>
      <c r="C21" s="115"/>
      <c r="D21" s="116"/>
      <c r="E21" s="117"/>
      <c r="F21" s="116"/>
      <c r="G21" s="116"/>
      <c r="H21" s="116"/>
      <c r="I21" s="50"/>
      <c r="J21" s="51"/>
      <c r="K21" s="52"/>
      <c r="L21" s="67"/>
      <c r="M21" s="68"/>
      <c r="N21" s="68"/>
      <c r="O21" s="68"/>
      <c r="P21" s="69"/>
    </row>
    <row r="22" spans="1:16" s="20" customFormat="1" ht="14.25" customHeight="1">
      <c r="A22" s="110"/>
      <c r="B22" s="111"/>
      <c r="C22" s="115"/>
      <c r="D22" s="116"/>
      <c r="E22" s="117"/>
      <c r="F22" s="116"/>
      <c r="G22" s="116"/>
      <c r="H22" s="116"/>
      <c r="I22" s="50"/>
      <c r="J22" s="51"/>
      <c r="K22" s="52"/>
      <c r="L22" s="67"/>
      <c r="M22" s="68"/>
      <c r="N22" s="68"/>
      <c r="O22" s="68"/>
      <c r="P22" s="69"/>
    </row>
    <row r="23" spans="1:16" s="20" customFormat="1" ht="14.25" customHeight="1">
      <c r="A23" s="110"/>
      <c r="B23" s="111"/>
      <c r="C23" s="115"/>
      <c r="D23" s="116"/>
      <c r="E23" s="117"/>
      <c r="F23" s="116"/>
      <c r="G23" s="116"/>
      <c r="H23" s="116"/>
      <c r="I23" s="50"/>
      <c r="J23" s="51"/>
      <c r="K23" s="52"/>
      <c r="L23" s="67"/>
      <c r="M23" s="68"/>
      <c r="N23" s="68"/>
      <c r="O23" s="68"/>
      <c r="P23" s="69"/>
    </row>
    <row r="24" spans="1:16" s="20" customFormat="1" ht="14.25" customHeight="1">
      <c r="A24" s="112"/>
      <c r="B24" s="113"/>
      <c r="C24" s="89"/>
      <c r="D24" s="45"/>
      <c r="E24" s="118"/>
      <c r="F24" s="45"/>
      <c r="G24" s="45"/>
      <c r="H24" s="45"/>
      <c r="I24" s="53"/>
      <c r="J24" s="54"/>
      <c r="K24" s="55"/>
      <c r="L24" s="70"/>
      <c r="M24" s="70"/>
      <c r="N24" s="70"/>
      <c r="O24" s="70"/>
      <c r="P24" s="71"/>
    </row>
    <row r="25" spans="1:16" s="20" customFormat="1" ht="14.25" customHeight="1">
      <c r="A25" s="108" t="s">
        <v>6</v>
      </c>
      <c r="B25" s="109"/>
      <c r="C25" s="119" t="str">
        <f>IFERROR(VLOOKUP($I$5,リスト!B2:I20,5,FALSE),"")</f>
        <v/>
      </c>
      <c r="D25" s="120"/>
      <c r="E25" s="121"/>
      <c r="F25" s="116">
        <f t="shared" ref="F25" si="1">SUM(I25:I31)</f>
        <v>0</v>
      </c>
      <c r="G25" s="116"/>
      <c r="H25" s="116"/>
      <c r="I25" s="56"/>
      <c r="J25" s="57"/>
      <c r="K25" s="58"/>
      <c r="L25" s="72"/>
      <c r="M25" s="72"/>
      <c r="N25" s="72"/>
      <c r="O25" s="72"/>
      <c r="P25" s="73"/>
    </row>
    <row r="26" spans="1:16" s="20" customFormat="1" ht="14.25" customHeight="1">
      <c r="A26" s="110"/>
      <c r="B26" s="111"/>
      <c r="C26" s="115"/>
      <c r="D26" s="116"/>
      <c r="E26" s="117"/>
      <c r="F26" s="116"/>
      <c r="G26" s="116"/>
      <c r="H26" s="116"/>
      <c r="I26" s="50"/>
      <c r="J26" s="51"/>
      <c r="K26" s="52"/>
      <c r="L26" s="67"/>
      <c r="M26" s="68"/>
      <c r="N26" s="68"/>
      <c r="O26" s="68"/>
      <c r="P26" s="69"/>
    </row>
    <row r="27" spans="1:16" s="20" customFormat="1" ht="14.25" customHeight="1">
      <c r="A27" s="110"/>
      <c r="B27" s="111"/>
      <c r="C27" s="115"/>
      <c r="D27" s="116"/>
      <c r="E27" s="117"/>
      <c r="F27" s="116"/>
      <c r="G27" s="116"/>
      <c r="H27" s="116"/>
      <c r="I27" s="50"/>
      <c r="J27" s="51"/>
      <c r="K27" s="52"/>
      <c r="L27" s="67"/>
      <c r="M27" s="68"/>
      <c r="N27" s="68"/>
      <c r="O27" s="68"/>
      <c r="P27" s="69"/>
    </row>
    <row r="28" spans="1:16" s="20" customFormat="1" ht="14.25" customHeight="1">
      <c r="A28" s="110"/>
      <c r="B28" s="111"/>
      <c r="C28" s="115"/>
      <c r="D28" s="116"/>
      <c r="E28" s="117"/>
      <c r="F28" s="116"/>
      <c r="G28" s="116"/>
      <c r="H28" s="116"/>
      <c r="I28" s="50"/>
      <c r="J28" s="51"/>
      <c r="K28" s="52"/>
      <c r="L28" s="67"/>
      <c r="M28" s="68"/>
      <c r="N28" s="68"/>
      <c r="O28" s="68"/>
      <c r="P28" s="69"/>
    </row>
    <row r="29" spans="1:16" s="20" customFormat="1" ht="14.25" customHeight="1">
      <c r="A29" s="110"/>
      <c r="B29" s="111"/>
      <c r="C29" s="115"/>
      <c r="D29" s="116"/>
      <c r="E29" s="117"/>
      <c r="F29" s="116"/>
      <c r="G29" s="116"/>
      <c r="H29" s="116"/>
      <c r="I29" s="50"/>
      <c r="J29" s="51"/>
      <c r="K29" s="52"/>
      <c r="L29" s="67"/>
      <c r="M29" s="68"/>
      <c r="N29" s="68"/>
      <c r="O29" s="68"/>
      <c r="P29" s="69"/>
    </row>
    <row r="30" spans="1:16" s="20" customFormat="1" ht="14.25" customHeight="1">
      <c r="A30" s="110"/>
      <c r="B30" s="111"/>
      <c r="C30" s="115"/>
      <c r="D30" s="116"/>
      <c r="E30" s="117"/>
      <c r="F30" s="116"/>
      <c r="G30" s="116"/>
      <c r="H30" s="116"/>
      <c r="I30" s="50"/>
      <c r="J30" s="51"/>
      <c r="K30" s="52"/>
      <c r="L30" s="67"/>
      <c r="M30" s="68"/>
      <c r="N30" s="68"/>
      <c r="O30" s="68"/>
      <c r="P30" s="69"/>
    </row>
    <row r="31" spans="1:16" s="20" customFormat="1" ht="14.25" customHeight="1">
      <c r="A31" s="112"/>
      <c r="B31" s="113"/>
      <c r="C31" s="89"/>
      <c r="D31" s="45"/>
      <c r="E31" s="118"/>
      <c r="F31" s="45"/>
      <c r="G31" s="45"/>
      <c r="H31" s="45"/>
      <c r="I31" s="53"/>
      <c r="J31" s="54"/>
      <c r="K31" s="55"/>
      <c r="L31" s="70"/>
      <c r="M31" s="70"/>
      <c r="N31" s="70"/>
      <c r="O31" s="70"/>
      <c r="P31" s="71"/>
    </row>
    <row r="32" spans="1:16" s="20" customFormat="1" ht="14.25" customHeight="1">
      <c r="A32" s="108" t="s">
        <v>7</v>
      </c>
      <c r="B32" s="109"/>
      <c r="C32" s="119" t="str">
        <f>IFERROR(VLOOKUP($I$5,リスト!B2:I20,6,FALSE),"")</f>
        <v/>
      </c>
      <c r="D32" s="120"/>
      <c r="E32" s="121"/>
      <c r="F32" s="116">
        <f>SUM(I32:I35)</f>
        <v>0</v>
      </c>
      <c r="G32" s="116"/>
      <c r="H32" s="116"/>
      <c r="I32" s="56"/>
      <c r="J32" s="57"/>
      <c r="K32" s="58"/>
      <c r="L32" s="72"/>
      <c r="M32" s="72"/>
      <c r="N32" s="72"/>
      <c r="O32" s="72"/>
      <c r="P32" s="73"/>
    </row>
    <row r="33" spans="1:16" s="20" customFormat="1" ht="14.25" customHeight="1">
      <c r="A33" s="110"/>
      <c r="B33" s="111"/>
      <c r="C33" s="115"/>
      <c r="D33" s="116"/>
      <c r="E33" s="117"/>
      <c r="F33" s="116"/>
      <c r="G33" s="116"/>
      <c r="H33" s="116"/>
      <c r="I33" s="50"/>
      <c r="J33" s="51"/>
      <c r="K33" s="52"/>
      <c r="L33" s="67"/>
      <c r="M33" s="68"/>
      <c r="N33" s="68"/>
      <c r="O33" s="68"/>
      <c r="P33" s="69"/>
    </row>
    <row r="34" spans="1:16" s="20" customFormat="1" ht="14.25" customHeight="1">
      <c r="A34" s="110"/>
      <c r="B34" s="111"/>
      <c r="C34" s="115"/>
      <c r="D34" s="116"/>
      <c r="E34" s="117"/>
      <c r="F34" s="116"/>
      <c r="G34" s="116"/>
      <c r="H34" s="116"/>
      <c r="I34" s="50"/>
      <c r="J34" s="51"/>
      <c r="K34" s="52"/>
      <c r="L34" s="67"/>
      <c r="M34" s="68"/>
      <c r="N34" s="68"/>
      <c r="O34" s="68"/>
      <c r="P34" s="69"/>
    </row>
    <row r="35" spans="1:16" s="20" customFormat="1" ht="14.25" customHeight="1">
      <c r="A35" s="112"/>
      <c r="B35" s="113"/>
      <c r="C35" s="89"/>
      <c r="D35" s="45"/>
      <c r="E35" s="118"/>
      <c r="F35" s="45"/>
      <c r="G35" s="45"/>
      <c r="H35" s="45"/>
      <c r="I35" s="53"/>
      <c r="J35" s="54"/>
      <c r="K35" s="55"/>
      <c r="L35" s="70"/>
      <c r="M35" s="70"/>
      <c r="N35" s="70"/>
      <c r="O35" s="70"/>
      <c r="P35" s="71"/>
    </row>
    <row r="36" spans="1:16" s="20" customFormat="1" ht="14.25" customHeight="1">
      <c r="A36" s="108" t="s">
        <v>8</v>
      </c>
      <c r="B36" s="109"/>
      <c r="C36" s="119" t="str">
        <f>IFERROR(VLOOKUP($I$5,リスト!B2:I20,7,FALSE),"")</f>
        <v/>
      </c>
      <c r="D36" s="120"/>
      <c r="E36" s="121"/>
      <c r="F36" s="116">
        <f t="shared" ref="F36" si="2">SUM(I36:I39)</f>
        <v>0</v>
      </c>
      <c r="G36" s="116"/>
      <c r="H36" s="116"/>
      <c r="I36" s="56"/>
      <c r="J36" s="57"/>
      <c r="K36" s="58"/>
      <c r="L36" s="72"/>
      <c r="M36" s="72"/>
      <c r="N36" s="72"/>
      <c r="O36" s="72"/>
      <c r="P36" s="73"/>
    </row>
    <row r="37" spans="1:16" s="20" customFormat="1" ht="14.25" customHeight="1">
      <c r="A37" s="110"/>
      <c r="B37" s="111"/>
      <c r="C37" s="115"/>
      <c r="D37" s="116"/>
      <c r="E37" s="117"/>
      <c r="F37" s="116"/>
      <c r="G37" s="116"/>
      <c r="H37" s="116"/>
      <c r="I37" s="50"/>
      <c r="J37" s="51"/>
      <c r="K37" s="52"/>
      <c r="L37" s="65"/>
      <c r="M37" s="65"/>
      <c r="N37" s="65"/>
      <c r="O37" s="65"/>
      <c r="P37" s="66"/>
    </row>
    <row r="38" spans="1:16" s="20" customFormat="1" ht="14.25" customHeight="1">
      <c r="A38" s="110"/>
      <c r="B38" s="111"/>
      <c r="C38" s="115"/>
      <c r="D38" s="116"/>
      <c r="E38" s="117"/>
      <c r="F38" s="116"/>
      <c r="G38" s="116"/>
      <c r="H38" s="116"/>
      <c r="I38" s="50"/>
      <c r="J38" s="51"/>
      <c r="K38" s="52"/>
      <c r="L38" s="65"/>
      <c r="M38" s="65"/>
      <c r="N38" s="65"/>
      <c r="O38" s="65"/>
      <c r="P38" s="66"/>
    </row>
    <row r="39" spans="1:16" s="20" customFormat="1" ht="14.25" customHeight="1" thickBot="1">
      <c r="A39" s="112"/>
      <c r="B39" s="113"/>
      <c r="C39" s="124"/>
      <c r="D39" s="125"/>
      <c r="E39" s="126"/>
      <c r="F39" s="45"/>
      <c r="G39" s="45"/>
      <c r="H39" s="45"/>
      <c r="I39" s="59"/>
      <c r="J39" s="60"/>
      <c r="K39" s="61"/>
      <c r="L39" s="104"/>
      <c r="M39" s="104"/>
      <c r="N39" s="104"/>
      <c r="O39" s="104"/>
      <c r="P39" s="105"/>
    </row>
    <row r="40" spans="1:16" s="20" customFormat="1" ht="24" customHeight="1">
      <c r="A40" s="47" t="s">
        <v>121</v>
      </c>
      <c r="B40" s="48"/>
      <c r="C40" s="44">
        <f>SUM(C10:E39)</f>
        <v>0</v>
      </c>
      <c r="D40" s="45"/>
      <c r="E40" s="46"/>
      <c r="F40" s="41">
        <f>SUM(F10:F39)</f>
        <v>0</v>
      </c>
      <c r="G40" s="42"/>
      <c r="H40" s="43"/>
      <c r="I40" s="62" t="s">
        <v>108</v>
      </c>
      <c r="J40" s="63"/>
      <c r="K40" s="64"/>
      <c r="L40" s="106">
        <f>IFERROR(C40-F40,"")</f>
        <v>0</v>
      </c>
      <c r="M40" s="106"/>
      <c r="N40" s="106"/>
      <c r="O40" s="107"/>
      <c r="P40" s="107"/>
    </row>
    <row r="42" spans="1:16">
      <c r="A42" s="10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4" spans="1:16">
      <c r="A44" s="4" t="s">
        <v>31</v>
      </c>
      <c r="B44" s="4"/>
    </row>
    <row r="46" spans="1:16" ht="20.25" customHeight="1">
      <c r="A46" s="18" t="s">
        <v>32</v>
      </c>
      <c r="B46" s="23"/>
      <c r="C46" s="2" t="s">
        <v>116</v>
      </c>
      <c r="D46" s="23"/>
      <c r="E46" s="2" t="s">
        <v>114</v>
      </c>
      <c r="F46" s="23"/>
      <c r="G46" s="2" t="s">
        <v>115</v>
      </c>
      <c r="H46" s="2"/>
      <c r="I46" s="2"/>
      <c r="J46" s="2"/>
      <c r="K46" s="21"/>
      <c r="L46" s="20"/>
      <c r="M46" s="20"/>
      <c r="N46" s="20"/>
      <c r="O46" s="20"/>
      <c r="P46" s="20"/>
    </row>
    <row r="47" spans="1:16">
      <c r="A47" s="21"/>
      <c r="B47" s="21"/>
      <c r="C47" s="21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s="20" customFormat="1" ht="19.5" customHeight="1">
      <c r="A48" s="122" t="s">
        <v>117</v>
      </c>
      <c r="B48" s="122"/>
      <c r="C48" s="111"/>
      <c r="D48" s="123"/>
      <c r="E48" s="123"/>
      <c r="F48" s="123"/>
      <c r="G48" s="123"/>
      <c r="H48" s="123"/>
      <c r="I48" s="27" t="s">
        <v>110</v>
      </c>
      <c r="J48" s="14"/>
      <c r="K48" s="49"/>
      <c r="L48" s="49"/>
      <c r="M48" s="49"/>
      <c r="N48" s="49"/>
      <c r="O48" s="39" t="s">
        <v>34</v>
      </c>
      <c r="P48" s="40"/>
    </row>
    <row r="49" spans="1:16" s="20" customFormat="1" ht="19.5" customHeight="1">
      <c r="A49" s="25"/>
      <c r="B49" s="25"/>
      <c r="C49" s="25"/>
      <c r="D49" s="24"/>
      <c r="E49" s="24"/>
      <c r="F49" s="24"/>
      <c r="G49" s="24"/>
      <c r="H49" s="24"/>
      <c r="I49" s="24"/>
      <c r="J49" s="24"/>
      <c r="K49" s="22"/>
      <c r="L49" s="22"/>
      <c r="M49" s="22"/>
      <c r="N49" s="22"/>
      <c r="P49" s="26"/>
    </row>
    <row r="50" spans="1:16" s="20" customFormat="1" ht="19.5" customHeight="1">
      <c r="A50" s="122" t="s">
        <v>33</v>
      </c>
      <c r="B50" s="122"/>
      <c r="C50" s="111"/>
      <c r="D50" s="113"/>
      <c r="E50" s="113"/>
      <c r="F50" s="113"/>
      <c r="G50" s="113"/>
      <c r="H50" s="113"/>
      <c r="I50" s="113"/>
      <c r="J50" s="24"/>
      <c r="K50" s="49"/>
      <c r="L50" s="49"/>
      <c r="M50" s="49"/>
      <c r="N50" s="49"/>
      <c r="O50" s="39" t="s">
        <v>34</v>
      </c>
      <c r="P50" s="40"/>
    </row>
    <row r="52" spans="1:16" ht="21" customHeight="1">
      <c r="A52" s="12" t="s">
        <v>118</v>
      </c>
      <c r="B52" s="12"/>
      <c r="C52" s="11"/>
      <c r="D52" s="11"/>
      <c r="E52" s="1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4" spans="1:16" s="17" customFormat="1" ht="22.5" customHeight="1">
      <c r="A54" s="15"/>
      <c r="B54" s="16" t="s">
        <v>109</v>
      </c>
      <c r="C54" s="93" t="s">
        <v>111</v>
      </c>
      <c r="D54" s="93"/>
      <c r="E54" s="93"/>
      <c r="F54" s="94" t="s">
        <v>112</v>
      </c>
      <c r="G54" s="94"/>
      <c r="H54" s="93" t="s">
        <v>111</v>
      </c>
      <c r="I54" s="93"/>
      <c r="J54" s="93"/>
      <c r="K54" s="95" t="s">
        <v>113</v>
      </c>
      <c r="L54" s="94"/>
      <c r="M54" s="93" t="s">
        <v>111</v>
      </c>
      <c r="N54" s="93"/>
      <c r="O54" s="93"/>
    </row>
    <row r="56" spans="1:16" ht="18.75">
      <c r="A56" s="19" t="s">
        <v>132</v>
      </c>
    </row>
  </sheetData>
  <mergeCells count="104">
    <mergeCell ref="A48:C48"/>
    <mergeCell ref="D48:H48"/>
    <mergeCell ref="A50:C50"/>
    <mergeCell ref="D50:I50"/>
    <mergeCell ref="A25:B31"/>
    <mergeCell ref="C25:E31"/>
    <mergeCell ref="F25:H31"/>
    <mergeCell ref="A32:B35"/>
    <mergeCell ref="C32:E35"/>
    <mergeCell ref="F32:H35"/>
    <mergeCell ref="A36:B39"/>
    <mergeCell ref="C36:E39"/>
    <mergeCell ref="F36:H39"/>
    <mergeCell ref="A10:B13"/>
    <mergeCell ref="C10:E13"/>
    <mergeCell ref="F10:H13"/>
    <mergeCell ref="A14:B17"/>
    <mergeCell ref="C14:E17"/>
    <mergeCell ref="F14:H17"/>
    <mergeCell ref="A18:B24"/>
    <mergeCell ref="C18:E24"/>
    <mergeCell ref="F18:H24"/>
    <mergeCell ref="C54:E54"/>
    <mergeCell ref="F54:G54"/>
    <mergeCell ref="H54:J54"/>
    <mergeCell ref="K54:L54"/>
    <mergeCell ref="M54:O54"/>
    <mergeCell ref="A3:P3"/>
    <mergeCell ref="A8:B9"/>
    <mergeCell ref="I25:K25"/>
    <mergeCell ref="I26:K26"/>
    <mergeCell ref="I27:K27"/>
    <mergeCell ref="I28:K28"/>
    <mergeCell ref="L22:P22"/>
    <mergeCell ref="L9:P9"/>
    <mergeCell ref="I8:P8"/>
    <mergeCell ref="L10:P10"/>
    <mergeCell ref="L11:P11"/>
    <mergeCell ref="L12:P12"/>
    <mergeCell ref="L13:P13"/>
    <mergeCell ref="L14:P14"/>
    <mergeCell ref="L15:P15"/>
    <mergeCell ref="L16:P16"/>
    <mergeCell ref="L39:P39"/>
    <mergeCell ref="L40:P40"/>
    <mergeCell ref="L29:P29"/>
    <mergeCell ref="I5:O5"/>
    <mergeCell ref="L35:P35"/>
    <mergeCell ref="L36:P36"/>
    <mergeCell ref="L37:P37"/>
    <mergeCell ref="I19:K19"/>
    <mergeCell ref="I20:K20"/>
    <mergeCell ref="I21:K21"/>
    <mergeCell ref="I22:K22"/>
    <mergeCell ref="I23:K23"/>
    <mergeCell ref="I24:K24"/>
    <mergeCell ref="I14:K14"/>
    <mergeCell ref="I15:K15"/>
    <mergeCell ref="I29:K29"/>
    <mergeCell ref="L23:P23"/>
    <mergeCell ref="L24:P24"/>
    <mergeCell ref="L25:P25"/>
    <mergeCell ref="L26:P26"/>
    <mergeCell ref="L27:P27"/>
    <mergeCell ref="L28:P28"/>
    <mergeCell ref="L17:P17"/>
    <mergeCell ref="L18:P18"/>
    <mergeCell ref="L19:P19"/>
    <mergeCell ref="L20:P20"/>
    <mergeCell ref="L21:P21"/>
    <mergeCell ref="C8:E9"/>
    <mergeCell ref="F8:H9"/>
    <mergeCell ref="I16:K16"/>
    <mergeCell ref="I17:K17"/>
    <mergeCell ref="I18:K18"/>
    <mergeCell ref="I9:K9"/>
    <mergeCell ref="I10:K10"/>
    <mergeCell ref="I11:K11"/>
    <mergeCell ref="I12:K12"/>
    <mergeCell ref="I13:K13"/>
    <mergeCell ref="O48:P48"/>
    <mergeCell ref="O50:P50"/>
    <mergeCell ref="F40:H40"/>
    <mergeCell ref="C40:E40"/>
    <mergeCell ref="A40:B40"/>
    <mergeCell ref="K48:N48"/>
    <mergeCell ref="K50:N50"/>
    <mergeCell ref="I30:K30"/>
    <mergeCell ref="I31:K31"/>
    <mergeCell ref="I32:K32"/>
    <mergeCell ref="I33:K33"/>
    <mergeCell ref="I39:K39"/>
    <mergeCell ref="I40:K40"/>
    <mergeCell ref="I34:K34"/>
    <mergeCell ref="I35:K35"/>
    <mergeCell ref="I36:K36"/>
    <mergeCell ref="I37:K37"/>
    <mergeCell ref="I38:K38"/>
    <mergeCell ref="L38:P38"/>
    <mergeCell ref="L30:P30"/>
    <mergeCell ref="L31:P31"/>
    <mergeCell ref="L32:P32"/>
    <mergeCell ref="L33:P33"/>
    <mergeCell ref="L34:P34"/>
  </mergeCells>
  <phoneticPr fontId="3"/>
  <conditionalFormatting sqref="C40:H40">
    <cfRule type="cellIs" dxfId="15" priority="13" operator="equal">
      <formula>0</formula>
    </cfRule>
  </conditionalFormatting>
  <conditionalFormatting sqref="L40:P40">
    <cfRule type="cellIs" dxfId="14" priority="12" operator="equal">
      <formula>0</formula>
    </cfRule>
  </conditionalFormatting>
  <conditionalFormatting sqref="I5">
    <cfRule type="containsBlanks" dxfId="13" priority="8">
      <formula>LEN(TRIM(I5))=0</formula>
    </cfRule>
  </conditionalFormatting>
  <conditionalFormatting sqref="I5">
    <cfRule type="containsBlanks" dxfId="12" priority="7">
      <formula>LEN(TRIM(I5))=0</formula>
    </cfRule>
  </conditionalFormatting>
  <conditionalFormatting sqref="F10:H39">
    <cfRule type="cellIs" dxfId="11" priority="6" operator="equal">
      <formula>0</formula>
    </cfRule>
  </conditionalFormatting>
  <conditionalFormatting sqref="F10:H13">
    <cfRule type="cellIs" dxfId="10" priority="5" operator="greaterThan">
      <formula>$C$10</formula>
    </cfRule>
  </conditionalFormatting>
  <conditionalFormatting sqref="F14:H17">
    <cfRule type="cellIs" dxfId="9" priority="4" operator="greaterThan">
      <formula>$C$14</formula>
    </cfRule>
  </conditionalFormatting>
  <conditionalFormatting sqref="C10:E39">
    <cfRule type="containsBlanks" dxfId="8" priority="3">
      <formula>LEN(TRIM(C10))=0</formula>
    </cfRule>
  </conditionalFormatting>
  <conditionalFormatting sqref="I10:P39">
    <cfRule type="containsBlanks" dxfId="7" priority="2">
      <formula>LEN(TRIM(I10))=0</formula>
    </cfRule>
  </conditionalFormatting>
  <conditionalFormatting sqref="C10:E39 I5:O5 I10:P39">
    <cfRule type="containsBlanks" dxfId="6" priority="1">
      <formula>LEN(TRIM(C5))=0</formula>
    </cfRule>
  </conditionalFormatting>
  <dataValidations count="1">
    <dataValidation type="whole" operator="greaterThan" allowBlank="1" showInputMessage="1" showErrorMessage="1" sqref="F10:H17">
      <formula1>C10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I5:O5</xm:sqref>
        </x14:dataValidation>
        <x14:dataValidation type="list" allowBlank="1" showInputMessage="1" showErrorMessage="1">
          <x14:formula1>
            <xm:f>リスト!$L$2:$L$73</xm:f>
          </x14:formula1>
          <xm:sqref>D48:H48 D50:I50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showGridLines="0" view="pageBreakPreview" topLeftCell="A5" zoomScaleNormal="100" zoomScaleSheetLayoutView="100" workbookViewId="0">
      <selection activeCell="I10" activeCellId="2" sqref="C10:E39 I5:O5 I10:P39"/>
    </sheetView>
  </sheetViews>
  <sheetFormatPr defaultRowHeight="13.5"/>
  <cols>
    <col min="1" max="5" width="5.25" style="5" customWidth="1"/>
    <col min="6" max="16" width="5.25" style="3" customWidth="1"/>
    <col min="17" max="16384" width="9" style="3"/>
  </cols>
  <sheetData>
    <row r="1" spans="1:16">
      <c r="A1" s="4" t="s">
        <v>0</v>
      </c>
    </row>
    <row r="2" spans="1:16">
      <c r="A2" s="4"/>
    </row>
    <row r="3" spans="1:16" ht="18.75">
      <c r="A3" s="96" t="s">
        <v>137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4.25" thickBot="1"/>
    <row r="5" spans="1:16" ht="24" customHeight="1" thickBot="1">
      <c r="B5" s="10" t="s">
        <v>131</v>
      </c>
      <c r="C5" s="28"/>
      <c r="D5" s="28"/>
      <c r="E5" s="28"/>
      <c r="F5" s="20"/>
      <c r="G5" s="20"/>
      <c r="H5" s="20"/>
      <c r="I5" s="90" t="s">
        <v>14</v>
      </c>
      <c r="J5" s="91"/>
      <c r="K5" s="91"/>
      <c r="L5" s="91"/>
      <c r="M5" s="91"/>
      <c r="N5" s="91"/>
      <c r="O5" s="92"/>
      <c r="P5" s="30" t="s">
        <v>9</v>
      </c>
    </row>
    <row r="6" spans="1:16" ht="14.25" customHeight="1">
      <c r="B6" s="28"/>
      <c r="C6" s="28"/>
      <c r="D6" s="28"/>
      <c r="E6" s="28"/>
      <c r="F6" s="20"/>
      <c r="G6" s="20"/>
      <c r="H6" s="20"/>
      <c r="I6" s="29"/>
      <c r="J6" s="29"/>
      <c r="K6" s="29"/>
      <c r="L6" s="29"/>
      <c r="M6" s="29"/>
      <c r="N6" s="29"/>
      <c r="O6" s="29"/>
      <c r="P6" s="29"/>
    </row>
    <row r="7" spans="1:16">
      <c r="A7" s="4" t="s">
        <v>1</v>
      </c>
    </row>
    <row r="8" spans="1:16">
      <c r="A8" s="74" t="s">
        <v>120</v>
      </c>
      <c r="B8" s="76"/>
      <c r="C8" s="74" t="s">
        <v>2</v>
      </c>
      <c r="D8" s="75"/>
      <c r="E8" s="76"/>
      <c r="F8" s="74" t="s">
        <v>3</v>
      </c>
      <c r="G8" s="75"/>
      <c r="H8" s="76"/>
      <c r="I8" s="99" t="s">
        <v>122</v>
      </c>
      <c r="J8" s="99"/>
      <c r="K8" s="99"/>
      <c r="L8" s="99"/>
      <c r="M8" s="99"/>
      <c r="N8" s="99"/>
      <c r="O8" s="99"/>
      <c r="P8" s="99"/>
    </row>
    <row r="9" spans="1:16" ht="14.25" thickBot="1">
      <c r="A9" s="80"/>
      <c r="B9" s="82"/>
      <c r="C9" s="77"/>
      <c r="D9" s="78"/>
      <c r="E9" s="79"/>
      <c r="F9" s="80"/>
      <c r="G9" s="81"/>
      <c r="H9" s="82"/>
      <c r="I9" s="74" t="s">
        <v>124</v>
      </c>
      <c r="J9" s="75"/>
      <c r="K9" s="76"/>
      <c r="L9" s="98" t="s">
        <v>123</v>
      </c>
      <c r="M9" s="98"/>
      <c r="N9" s="98"/>
      <c r="O9" s="98"/>
      <c r="P9" s="98"/>
    </row>
    <row r="10" spans="1:16" ht="14.25" customHeight="1">
      <c r="A10" s="108" t="s">
        <v>4</v>
      </c>
      <c r="B10" s="109"/>
      <c r="C10" s="86">
        <f>IFERROR(VLOOKUP($I$5,リスト!B2:I20,2,FALSE),"")</f>
        <v>15000</v>
      </c>
      <c r="D10" s="87"/>
      <c r="E10" s="114"/>
      <c r="F10" s="116">
        <f>SUM(I10:I14)</f>
        <v>15000</v>
      </c>
      <c r="G10" s="116"/>
      <c r="H10" s="116"/>
      <c r="I10" s="86">
        <v>15000</v>
      </c>
      <c r="J10" s="87"/>
      <c r="K10" s="88"/>
      <c r="L10" s="100" t="s">
        <v>125</v>
      </c>
      <c r="M10" s="100"/>
      <c r="N10" s="100"/>
      <c r="O10" s="100"/>
      <c r="P10" s="101"/>
    </row>
    <row r="11" spans="1:16" ht="14.25" customHeight="1">
      <c r="A11" s="110"/>
      <c r="B11" s="111"/>
      <c r="C11" s="115"/>
      <c r="D11" s="116"/>
      <c r="E11" s="117"/>
      <c r="F11" s="116"/>
      <c r="G11" s="116"/>
      <c r="H11" s="116"/>
      <c r="I11" s="50"/>
      <c r="J11" s="51"/>
      <c r="K11" s="52"/>
      <c r="L11" s="65"/>
      <c r="M11" s="65"/>
      <c r="N11" s="65"/>
      <c r="O11" s="65"/>
      <c r="P11" s="66"/>
    </row>
    <row r="12" spans="1:16" ht="14.25" customHeight="1">
      <c r="A12" s="110"/>
      <c r="B12" s="111"/>
      <c r="C12" s="115"/>
      <c r="D12" s="116"/>
      <c r="E12" s="117"/>
      <c r="F12" s="116"/>
      <c r="G12" s="116"/>
      <c r="H12" s="116"/>
      <c r="I12" s="50"/>
      <c r="J12" s="51"/>
      <c r="K12" s="52"/>
      <c r="L12" s="65"/>
      <c r="M12" s="65"/>
      <c r="N12" s="65"/>
      <c r="O12" s="65"/>
      <c r="P12" s="66"/>
    </row>
    <row r="13" spans="1:16" ht="14.25" customHeight="1">
      <c r="A13" s="110"/>
      <c r="B13" s="111"/>
      <c r="C13" s="115"/>
      <c r="D13" s="116"/>
      <c r="E13" s="117"/>
      <c r="F13" s="116"/>
      <c r="G13" s="116"/>
      <c r="H13" s="116"/>
      <c r="I13" s="50"/>
      <c r="J13" s="51"/>
      <c r="K13" s="52"/>
      <c r="L13" s="65"/>
      <c r="M13" s="65"/>
      <c r="N13" s="65"/>
      <c r="O13" s="65"/>
      <c r="P13" s="66"/>
    </row>
    <row r="14" spans="1:16" ht="14.25" customHeight="1">
      <c r="A14" s="112"/>
      <c r="B14" s="113"/>
      <c r="C14" s="89"/>
      <c r="D14" s="45"/>
      <c r="E14" s="118"/>
      <c r="F14" s="45"/>
      <c r="G14" s="45"/>
      <c r="H14" s="45"/>
      <c r="I14" s="89"/>
      <c r="J14" s="45"/>
      <c r="K14" s="46"/>
      <c r="L14" s="102"/>
      <c r="M14" s="102"/>
      <c r="N14" s="102"/>
      <c r="O14" s="102"/>
      <c r="P14" s="103"/>
    </row>
    <row r="15" spans="1:16" ht="14.25" customHeight="1">
      <c r="A15" s="108" t="s">
        <v>119</v>
      </c>
      <c r="B15" s="109"/>
      <c r="C15" s="119">
        <f>IFERROR(VLOOKUP($I$5,リスト!B2:I20,3,FALSE),"")</f>
        <v>60100</v>
      </c>
      <c r="D15" s="120"/>
      <c r="E15" s="121"/>
      <c r="F15" s="116">
        <f t="shared" ref="F15" si="0">SUM(I15:I19)</f>
        <v>1330</v>
      </c>
      <c r="G15" s="116"/>
      <c r="H15" s="116"/>
      <c r="I15" s="56">
        <v>1330</v>
      </c>
      <c r="J15" s="57"/>
      <c r="K15" s="58"/>
      <c r="L15" s="72" t="s">
        <v>126</v>
      </c>
      <c r="M15" s="72"/>
      <c r="N15" s="72"/>
      <c r="O15" s="72"/>
      <c r="P15" s="73"/>
    </row>
    <row r="16" spans="1:16" ht="14.25" customHeight="1">
      <c r="A16" s="110"/>
      <c r="B16" s="111"/>
      <c r="C16" s="115"/>
      <c r="D16" s="116"/>
      <c r="E16" s="117"/>
      <c r="F16" s="116"/>
      <c r="G16" s="116"/>
      <c r="H16" s="116"/>
      <c r="I16" s="50"/>
      <c r="J16" s="51"/>
      <c r="K16" s="52"/>
      <c r="L16" s="67"/>
      <c r="M16" s="68"/>
      <c r="N16" s="68"/>
      <c r="O16" s="68"/>
      <c r="P16" s="69"/>
    </row>
    <row r="17" spans="1:16" ht="14.25" customHeight="1">
      <c r="A17" s="110"/>
      <c r="B17" s="111"/>
      <c r="C17" s="115"/>
      <c r="D17" s="116"/>
      <c r="E17" s="117"/>
      <c r="F17" s="116"/>
      <c r="G17" s="116"/>
      <c r="H17" s="116"/>
      <c r="I17" s="50"/>
      <c r="J17" s="51"/>
      <c r="K17" s="52"/>
      <c r="L17" s="67"/>
      <c r="M17" s="68"/>
      <c r="N17" s="68"/>
      <c r="O17" s="68"/>
      <c r="P17" s="69"/>
    </row>
    <row r="18" spans="1:16" ht="14.25" customHeight="1">
      <c r="A18" s="110"/>
      <c r="B18" s="111"/>
      <c r="C18" s="115"/>
      <c r="D18" s="116"/>
      <c r="E18" s="117"/>
      <c r="F18" s="116"/>
      <c r="G18" s="116"/>
      <c r="H18" s="116"/>
      <c r="I18" s="50"/>
      <c r="J18" s="51"/>
      <c r="K18" s="52"/>
      <c r="L18" s="67"/>
      <c r="M18" s="68"/>
      <c r="N18" s="68"/>
      <c r="O18" s="68"/>
      <c r="P18" s="69"/>
    </row>
    <row r="19" spans="1:16" ht="14.25" customHeight="1">
      <c r="A19" s="112"/>
      <c r="B19" s="113"/>
      <c r="C19" s="89"/>
      <c r="D19" s="45"/>
      <c r="E19" s="118"/>
      <c r="F19" s="45"/>
      <c r="G19" s="45"/>
      <c r="H19" s="45"/>
      <c r="I19" s="53"/>
      <c r="J19" s="54"/>
      <c r="K19" s="55"/>
      <c r="L19" s="70"/>
      <c r="M19" s="70"/>
      <c r="N19" s="70"/>
      <c r="O19" s="70"/>
      <c r="P19" s="71"/>
    </row>
    <row r="20" spans="1:16" ht="14.25" customHeight="1">
      <c r="A20" s="108" t="s">
        <v>5</v>
      </c>
      <c r="B20" s="109"/>
      <c r="C20" s="119">
        <f>IFERROR(VLOOKUP($I$5,リスト!B2:I20,4,FALSE),"")</f>
        <v>0</v>
      </c>
      <c r="D20" s="120"/>
      <c r="E20" s="121"/>
      <c r="F20" s="116">
        <f t="shared" ref="F20" si="1">SUM(I20:I24)</f>
        <v>0</v>
      </c>
      <c r="G20" s="116"/>
      <c r="H20" s="116"/>
      <c r="I20" s="56"/>
      <c r="J20" s="57"/>
      <c r="K20" s="58"/>
      <c r="L20" s="72"/>
      <c r="M20" s="72"/>
      <c r="N20" s="72"/>
      <c r="O20" s="72"/>
      <c r="P20" s="73"/>
    </row>
    <row r="21" spans="1:16" ht="14.25" customHeight="1">
      <c r="A21" s="110"/>
      <c r="B21" s="111"/>
      <c r="C21" s="115"/>
      <c r="D21" s="116"/>
      <c r="E21" s="117"/>
      <c r="F21" s="116"/>
      <c r="G21" s="116"/>
      <c r="H21" s="116"/>
      <c r="I21" s="50"/>
      <c r="J21" s="51"/>
      <c r="K21" s="52"/>
      <c r="L21" s="67"/>
      <c r="M21" s="68"/>
      <c r="N21" s="68"/>
      <c r="O21" s="68"/>
      <c r="P21" s="69"/>
    </row>
    <row r="22" spans="1:16" ht="14.25" customHeight="1">
      <c r="A22" s="110"/>
      <c r="B22" s="111"/>
      <c r="C22" s="115"/>
      <c r="D22" s="116"/>
      <c r="E22" s="117"/>
      <c r="F22" s="116"/>
      <c r="G22" s="116"/>
      <c r="H22" s="116"/>
      <c r="I22" s="50"/>
      <c r="J22" s="51"/>
      <c r="K22" s="52"/>
      <c r="L22" s="67"/>
      <c r="M22" s="68"/>
      <c r="N22" s="68"/>
      <c r="O22" s="68"/>
      <c r="P22" s="69"/>
    </row>
    <row r="23" spans="1:16" ht="14.25" customHeight="1">
      <c r="A23" s="110"/>
      <c r="B23" s="111"/>
      <c r="C23" s="115"/>
      <c r="D23" s="116"/>
      <c r="E23" s="117"/>
      <c r="F23" s="116"/>
      <c r="G23" s="116"/>
      <c r="H23" s="116"/>
      <c r="I23" s="50"/>
      <c r="J23" s="51"/>
      <c r="K23" s="52"/>
      <c r="L23" s="67"/>
      <c r="M23" s="68"/>
      <c r="N23" s="68"/>
      <c r="O23" s="68"/>
      <c r="P23" s="69"/>
    </row>
    <row r="24" spans="1:16" ht="14.25" customHeight="1">
      <c r="A24" s="112"/>
      <c r="B24" s="113"/>
      <c r="C24" s="89"/>
      <c r="D24" s="45"/>
      <c r="E24" s="118"/>
      <c r="F24" s="45"/>
      <c r="G24" s="45"/>
      <c r="H24" s="45"/>
      <c r="I24" s="53"/>
      <c r="J24" s="54"/>
      <c r="K24" s="55"/>
      <c r="L24" s="70"/>
      <c r="M24" s="70"/>
      <c r="N24" s="70"/>
      <c r="O24" s="70"/>
      <c r="P24" s="71"/>
    </row>
    <row r="25" spans="1:16" ht="14.25" customHeight="1">
      <c r="A25" s="108" t="s">
        <v>6</v>
      </c>
      <c r="B25" s="109"/>
      <c r="C25" s="119">
        <f>IFERROR(VLOOKUP($I$5,リスト!B2:I20,5,FALSE),"")</f>
        <v>168000</v>
      </c>
      <c r="D25" s="120"/>
      <c r="E25" s="121"/>
      <c r="F25" s="116">
        <f t="shared" ref="F25" si="2">SUM(I25:I29)</f>
        <v>111000</v>
      </c>
      <c r="G25" s="116"/>
      <c r="H25" s="116"/>
      <c r="I25" s="56">
        <v>81000</v>
      </c>
      <c r="J25" s="57"/>
      <c r="K25" s="58"/>
      <c r="L25" s="72" t="s">
        <v>127</v>
      </c>
      <c r="M25" s="72"/>
      <c r="N25" s="72"/>
      <c r="O25" s="72"/>
      <c r="P25" s="73"/>
    </row>
    <row r="26" spans="1:16" ht="14.25" customHeight="1">
      <c r="A26" s="110"/>
      <c r="B26" s="111"/>
      <c r="C26" s="115"/>
      <c r="D26" s="116"/>
      <c r="E26" s="117"/>
      <c r="F26" s="116"/>
      <c r="G26" s="116"/>
      <c r="H26" s="116"/>
      <c r="I26" s="50">
        <v>30000</v>
      </c>
      <c r="J26" s="51"/>
      <c r="K26" s="52"/>
      <c r="L26" s="67" t="s">
        <v>128</v>
      </c>
      <c r="M26" s="68"/>
      <c r="N26" s="68"/>
      <c r="O26" s="68"/>
      <c r="P26" s="69"/>
    </row>
    <row r="27" spans="1:16" ht="14.25" customHeight="1">
      <c r="A27" s="110"/>
      <c r="B27" s="111"/>
      <c r="C27" s="115"/>
      <c r="D27" s="116"/>
      <c r="E27" s="117"/>
      <c r="F27" s="116"/>
      <c r="G27" s="116"/>
      <c r="H27" s="116"/>
      <c r="I27" s="50"/>
      <c r="J27" s="51"/>
      <c r="K27" s="52"/>
      <c r="L27" s="67"/>
      <c r="M27" s="68"/>
      <c r="N27" s="68"/>
      <c r="O27" s="68"/>
      <c r="P27" s="69"/>
    </row>
    <row r="28" spans="1:16" ht="14.25" customHeight="1">
      <c r="A28" s="110"/>
      <c r="B28" s="111"/>
      <c r="C28" s="115"/>
      <c r="D28" s="116"/>
      <c r="E28" s="117"/>
      <c r="F28" s="116"/>
      <c r="G28" s="116"/>
      <c r="H28" s="116"/>
      <c r="I28" s="50"/>
      <c r="J28" s="51"/>
      <c r="K28" s="52"/>
      <c r="L28" s="67"/>
      <c r="M28" s="68"/>
      <c r="N28" s="68"/>
      <c r="O28" s="68"/>
      <c r="P28" s="69"/>
    </row>
    <row r="29" spans="1:16" ht="14.25" customHeight="1">
      <c r="A29" s="112"/>
      <c r="B29" s="113"/>
      <c r="C29" s="89"/>
      <c r="D29" s="45"/>
      <c r="E29" s="118"/>
      <c r="F29" s="45"/>
      <c r="G29" s="45"/>
      <c r="H29" s="45"/>
      <c r="I29" s="53"/>
      <c r="J29" s="54"/>
      <c r="K29" s="55"/>
      <c r="L29" s="70"/>
      <c r="M29" s="70"/>
      <c r="N29" s="70"/>
      <c r="O29" s="70"/>
      <c r="P29" s="71"/>
    </row>
    <row r="30" spans="1:16" ht="14.25" customHeight="1">
      <c r="A30" s="108" t="s">
        <v>7</v>
      </c>
      <c r="B30" s="109"/>
      <c r="C30" s="119">
        <f>IFERROR(VLOOKUP($I$5,リスト!B2:I20,6,FALSE),"")</f>
        <v>0</v>
      </c>
      <c r="D30" s="120"/>
      <c r="E30" s="121"/>
      <c r="F30" s="116">
        <f t="shared" ref="F30" si="3">SUM(I30:I34)</f>
        <v>0</v>
      </c>
      <c r="G30" s="116"/>
      <c r="H30" s="116"/>
      <c r="I30" s="56"/>
      <c r="J30" s="57"/>
      <c r="K30" s="58"/>
      <c r="L30" s="72"/>
      <c r="M30" s="72"/>
      <c r="N30" s="72"/>
      <c r="O30" s="72"/>
      <c r="P30" s="73"/>
    </row>
    <row r="31" spans="1:16" ht="14.25" customHeight="1">
      <c r="A31" s="110"/>
      <c r="B31" s="111"/>
      <c r="C31" s="115"/>
      <c r="D31" s="116"/>
      <c r="E31" s="117"/>
      <c r="F31" s="116"/>
      <c r="G31" s="116"/>
      <c r="H31" s="116"/>
      <c r="I31" s="50"/>
      <c r="J31" s="51"/>
      <c r="K31" s="52"/>
      <c r="L31" s="67"/>
      <c r="M31" s="68"/>
      <c r="N31" s="68"/>
      <c r="O31" s="68"/>
      <c r="P31" s="69"/>
    </row>
    <row r="32" spans="1:16" ht="14.25" customHeight="1">
      <c r="A32" s="110"/>
      <c r="B32" s="111"/>
      <c r="C32" s="115"/>
      <c r="D32" s="116"/>
      <c r="E32" s="117"/>
      <c r="F32" s="116"/>
      <c r="G32" s="116"/>
      <c r="H32" s="116"/>
      <c r="I32" s="50"/>
      <c r="J32" s="51"/>
      <c r="K32" s="52"/>
      <c r="L32" s="67"/>
      <c r="M32" s="68"/>
      <c r="N32" s="68"/>
      <c r="O32" s="68"/>
      <c r="P32" s="69"/>
    </row>
    <row r="33" spans="1:16" ht="14.25" customHeight="1">
      <c r="A33" s="110"/>
      <c r="B33" s="111"/>
      <c r="C33" s="115"/>
      <c r="D33" s="116"/>
      <c r="E33" s="117"/>
      <c r="F33" s="116"/>
      <c r="G33" s="116"/>
      <c r="H33" s="116"/>
      <c r="I33" s="50"/>
      <c r="J33" s="51"/>
      <c r="K33" s="52"/>
      <c r="L33" s="67"/>
      <c r="M33" s="68"/>
      <c r="N33" s="68"/>
      <c r="O33" s="68"/>
      <c r="P33" s="69"/>
    </row>
    <row r="34" spans="1:16" ht="14.25" customHeight="1">
      <c r="A34" s="112"/>
      <c r="B34" s="113"/>
      <c r="C34" s="89"/>
      <c r="D34" s="45"/>
      <c r="E34" s="118"/>
      <c r="F34" s="45"/>
      <c r="G34" s="45"/>
      <c r="H34" s="45"/>
      <c r="I34" s="53"/>
      <c r="J34" s="54"/>
      <c r="K34" s="55"/>
      <c r="L34" s="70"/>
      <c r="M34" s="70"/>
      <c r="N34" s="70"/>
      <c r="O34" s="70"/>
      <c r="P34" s="71"/>
    </row>
    <row r="35" spans="1:16" ht="14.25" customHeight="1">
      <c r="A35" s="108" t="s">
        <v>8</v>
      </c>
      <c r="B35" s="109"/>
      <c r="C35" s="119">
        <f>IFERROR(VLOOKUP($I$5,リスト!B2:I20,7,FALSE),"")</f>
        <v>0</v>
      </c>
      <c r="D35" s="120"/>
      <c r="E35" s="121"/>
      <c r="F35" s="116">
        <f t="shared" ref="F35" si="4">SUM(I35:I39)</f>
        <v>0</v>
      </c>
      <c r="G35" s="116"/>
      <c r="H35" s="116"/>
      <c r="I35" s="56"/>
      <c r="J35" s="57"/>
      <c r="K35" s="58"/>
      <c r="L35" s="72"/>
      <c r="M35" s="72"/>
      <c r="N35" s="72"/>
      <c r="O35" s="72"/>
      <c r="P35" s="73"/>
    </row>
    <row r="36" spans="1:16" ht="14.25" customHeight="1">
      <c r="A36" s="110"/>
      <c r="B36" s="111"/>
      <c r="C36" s="115"/>
      <c r="D36" s="116"/>
      <c r="E36" s="117"/>
      <c r="F36" s="116"/>
      <c r="G36" s="116"/>
      <c r="H36" s="116"/>
      <c r="I36" s="50"/>
      <c r="J36" s="51"/>
      <c r="K36" s="52"/>
      <c r="L36" s="65"/>
      <c r="M36" s="65"/>
      <c r="N36" s="65"/>
      <c r="O36" s="65"/>
      <c r="P36" s="66"/>
    </row>
    <row r="37" spans="1:16" ht="14.25" customHeight="1">
      <c r="A37" s="110"/>
      <c r="B37" s="111"/>
      <c r="C37" s="115"/>
      <c r="D37" s="116"/>
      <c r="E37" s="117"/>
      <c r="F37" s="116"/>
      <c r="G37" s="116"/>
      <c r="H37" s="116"/>
      <c r="I37" s="50"/>
      <c r="J37" s="51"/>
      <c r="K37" s="52"/>
      <c r="L37" s="65"/>
      <c r="M37" s="65"/>
      <c r="N37" s="65"/>
      <c r="O37" s="65"/>
      <c r="P37" s="66"/>
    </row>
    <row r="38" spans="1:16" ht="14.25" customHeight="1">
      <c r="A38" s="110"/>
      <c r="B38" s="111"/>
      <c r="C38" s="115"/>
      <c r="D38" s="116"/>
      <c r="E38" s="117"/>
      <c r="F38" s="116"/>
      <c r="G38" s="116"/>
      <c r="H38" s="116"/>
      <c r="I38" s="50"/>
      <c r="J38" s="51"/>
      <c r="K38" s="52"/>
      <c r="L38" s="65"/>
      <c r="M38" s="65"/>
      <c r="N38" s="65"/>
      <c r="O38" s="65"/>
      <c r="P38" s="66"/>
    </row>
    <row r="39" spans="1:16" ht="14.25" customHeight="1" thickBot="1">
      <c r="A39" s="112"/>
      <c r="B39" s="113"/>
      <c r="C39" s="124"/>
      <c r="D39" s="125"/>
      <c r="E39" s="126"/>
      <c r="F39" s="45"/>
      <c r="G39" s="45"/>
      <c r="H39" s="45"/>
      <c r="I39" s="59"/>
      <c r="J39" s="60"/>
      <c r="K39" s="61"/>
      <c r="L39" s="104"/>
      <c r="M39" s="104"/>
      <c r="N39" s="104"/>
      <c r="O39" s="104"/>
      <c r="P39" s="105"/>
    </row>
    <row r="40" spans="1:16" ht="24" customHeight="1">
      <c r="A40" s="47" t="s">
        <v>121</v>
      </c>
      <c r="B40" s="48"/>
      <c r="C40" s="62">
        <f>IFERROR(VLOOKUP($I$5,リスト!B2:I20,8,FALSE),"")</f>
        <v>243100</v>
      </c>
      <c r="D40" s="63"/>
      <c r="E40" s="64"/>
      <c r="F40" s="41">
        <f>SUM(F10:F39)</f>
        <v>127330</v>
      </c>
      <c r="G40" s="42"/>
      <c r="H40" s="43"/>
      <c r="I40" s="44" t="s">
        <v>108</v>
      </c>
      <c r="J40" s="45"/>
      <c r="K40" s="46"/>
      <c r="L40" s="106">
        <f>C40-F40</f>
        <v>115770</v>
      </c>
      <c r="M40" s="106"/>
      <c r="N40" s="106"/>
      <c r="O40" s="107"/>
      <c r="P40" s="107"/>
    </row>
    <row r="42" spans="1:16">
      <c r="A42" s="10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4" spans="1:16">
      <c r="A44" s="4" t="s">
        <v>31</v>
      </c>
      <c r="B44" s="4"/>
    </row>
    <row r="46" spans="1:16" ht="14.25">
      <c r="A46" s="18" t="s">
        <v>32</v>
      </c>
      <c r="B46" s="23">
        <v>30</v>
      </c>
      <c r="C46" s="2" t="s">
        <v>116</v>
      </c>
      <c r="D46" s="23">
        <v>11</v>
      </c>
      <c r="E46" s="2" t="s">
        <v>114</v>
      </c>
      <c r="F46" s="23">
        <v>20</v>
      </c>
      <c r="G46" s="2" t="s">
        <v>115</v>
      </c>
      <c r="H46" s="2"/>
      <c r="I46" s="2"/>
      <c r="J46" s="2"/>
      <c r="K46" s="5"/>
    </row>
    <row r="48" spans="1:16" s="20" customFormat="1" ht="19.5" customHeight="1">
      <c r="A48" s="122" t="s">
        <v>117</v>
      </c>
      <c r="B48" s="122"/>
      <c r="C48" s="111"/>
      <c r="D48" s="123" t="s">
        <v>74</v>
      </c>
      <c r="E48" s="123"/>
      <c r="F48" s="123"/>
      <c r="G48" s="123"/>
      <c r="H48" s="123"/>
      <c r="I48" s="27" t="s">
        <v>110</v>
      </c>
      <c r="J48" s="14"/>
      <c r="K48" s="49" t="s">
        <v>129</v>
      </c>
      <c r="L48" s="49"/>
      <c r="M48" s="49"/>
      <c r="N48" s="49"/>
      <c r="O48" s="39" t="s">
        <v>34</v>
      </c>
      <c r="P48" s="40"/>
    </row>
    <row r="49" spans="1:16" s="20" customFormat="1" ht="19.5" customHeight="1">
      <c r="A49" s="25"/>
      <c r="B49" s="25"/>
      <c r="C49" s="25"/>
      <c r="D49" s="24"/>
      <c r="E49" s="24"/>
      <c r="F49" s="24"/>
      <c r="G49" s="24"/>
      <c r="H49" s="24"/>
      <c r="I49" s="24"/>
      <c r="J49" s="24"/>
      <c r="K49" s="22"/>
      <c r="L49" s="22"/>
      <c r="M49" s="22"/>
      <c r="N49" s="22"/>
      <c r="P49" s="26"/>
    </row>
    <row r="50" spans="1:16" s="20" customFormat="1" ht="19.5" customHeight="1">
      <c r="A50" s="122" t="s">
        <v>33</v>
      </c>
      <c r="B50" s="122"/>
      <c r="C50" s="111"/>
      <c r="D50" s="113" t="s">
        <v>74</v>
      </c>
      <c r="E50" s="113"/>
      <c r="F50" s="113"/>
      <c r="G50" s="113"/>
      <c r="H50" s="113"/>
      <c r="I50" s="113"/>
      <c r="J50" s="24"/>
      <c r="K50" s="49" t="s">
        <v>130</v>
      </c>
      <c r="L50" s="49"/>
      <c r="M50" s="49"/>
      <c r="N50" s="49"/>
      <c r="O50" s="39" t="s">
        <v>34</v>
      </c>
      <c r="P50" s="40"/>
    </row>
    <row r="52" spans="1:16" ht="21" customHeight="1">
      <c r="A52" s="12" t="s">
        <v>118</v>
      </c>
      <c r="B52" s="12"/>
      <c r="C52" s="11"/>
      <c r="D52" s="11"/>
      <c r="E52" s="1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4" spans="1:16" s="17" customFormat="1" ht="22.5" customHeight="1">
      <c r="A54" s="15"/>
      <c r="B54" s="16" t="s">
        <v>109</v>
      </c>
      <c r="C54" s="93" t="s">
        <v>111</v>
      </c>
      <c r="D54" s="93"/>
      <c r="E54" s="93"/>
      <c r="F54" s="94" t="s">
        <v>112</v>
      </c>
      <c r="G54" s="94"/>
      <c r="H54" s="93" t="s">
        <v>111</v>
      </c>
      <c r="I54" s="93"/>
      <c r="J54" s="93"/>
      <c r="K54" s="95" t="s">
        <v>113</v>
      </c>
      <c r="L54" s="94"/>
      <c r="M54" s="93" t="s">
        <v>111</v>
      </c>
      <c r="N54" s="93"/>
      <c r="O54" s="93"/>
    </row>
    <row r="56" spans="1:16" ht="18.75">
      <c r="A56" s="19" t="s">
        <v>132</v>
      </c>
    </row>
  </sheetData>
  <mergeCells count="104">
    <mergeCell ref="K48:N48"/>
    <mergeCell ref="O48:P48"/>
    <mergeCell ref="K50:N50"/>
    <mergeCell ref="O50:P50"/>
    <mergeCell ref="C54:E54"/>
    <mergeCell ref="F54:G54"/>
    <mergeCell ref="H54:J54"/>
    <mergeCell ref="K54:L54"/>
    <mergeCell ref="M54:O54"/>
    <mergeCell ref="A48:C48"/>
    <mergeCell ref="D48:H48"/>
    <mergeCell ref="A50:C50"/>
    <mergeCell ref="D50:I50"/>
    <mergeCell ref="L39:P39"/>
    <mergeCell ref="L33:P33"/>
    <mergeCell ref="I34:K34"/>
    <mergeCell ref="L34:P34"/>
    <mergeCell ref="A40:B40"/>
    <mergeCell ref="C40:E40"/>
    <mergeCell ref="F40:H40"/>
    <mergeCell ref="I40:K40"/>
    <mergeCell ref="L40:P40"/>
    <mergeCell ref="I24:K24"/>
    <mergeCell ref="L24:P24"/>
    <mergeCell ref="A35:B39"/>
    <mergeCell ref="C35:E39"/>
    <mergeCell ref="F35:H39"/>
    <mergeCell ref="I35:K35"/>
    <mergeCell ref="L35:P35"/>
    <mergeCell ref="I36:K36"/>
    <mergeCell ref="L36:P36"/>
    <mergeCell ref="A30:B34"/>
    <mergeCell ref="C30:E34"/>
    <mergeCell ref="F30:H34"/>
    <mergeCell ref="I30:K30"/>
    <mergeCell ref="L30:P30"/>
    <mergeCell ref="I31:K31"/>
    <mergeCell ref="L31:P31"/>
    <mergeCell ref="I32:K32"/>
    <mergeCell ref="L32:P32"/>
    <mergeCell ref="I33:K33"/>
    <mergeCell ref="I37:K37"/>
    <mergeCell ref="L37:P37"/>
    <mergeCell ref="I38:K38"/>
    <mergeCell ref="L38:P38"/>
    <mergeCell ref="I39:K39"/>
    <mergeCell ref="A25:B29"/>
    <mergeCell ref="C25:E29"/>
    <mergeCell ref="F25:H29"/>
    <mergeCell ref="I25:K25"/>
    <mergeCell ref="L25:P25"/>
    <mergeCell ref="I26:K26"/>
    <mergeCell ref="L26:P26"/>
    <mergeCell ref="A20:B24"/>
    <mergeCell ref="C20:E24"/>
    <mergeCell ref="F20:H24"/>
    <mergeCell ref="I20:K20"/>
    <mergeCell ref="L20:P20"/>
    <mergeCell ref="I21:K21"/>
    <mergeCell ref="L21:P21"/>
    <mergeCell ref="I22:K22"/>
    <mergeCell ref="L22:P22"/>
    <mergeCell ref="I23:K23"/>
    <mergeCell ref="I27:K27"/>
    <mergeCell ref="L27:P27"/>
    <mergeCell ref="I28:K28"/>
    <mergeCell ref="L28:P28"/>
    <mergeCell ref="I29:K29"/>
    <mergeCell ref="L29:P29"/>
    <mergeCell ref="L23:P23"/>
    <mergeCell ref="I13:K13"/>
    <mergeCell ref="I17:K17"/>
    <mergeCell ref="L17:P17"/>
    <mergeCell ref="I18:K18"/>
    <mergeCell ref="L18:P18"/>
    <mergeCell ref="I19:K19"/>
    <mergeCell ref="L19:P19"/>
    <mergeCell ref="L13:P13"/>
    <mergeCell ref="I14:K14"/>
    <mergeCell ref="L14:P14"/>
    <mergeCell ref="A3:P3"/>
    <mergeCell ref="I5:O5"/>
    <mergeCell ref="A8:B9"/>
    <mergeCell ref="C8:E9"/>
    <mergeCell ref="F8:H9"/>
    <mergeCell ref="I8:P8"/>
    <mergeCell ref="I9:K9"/>
    <mergeCell ref="L9:P9"/>
    <mergeCell ref="A15:B19"/>
    <mergeCell ref="C15:E19"/>
    <mergeCell ref="F15:H19"/>
    <mergeCell ref="I15:K15"/>
    <mergeCell ref="L15:P15"/>
    <mergeCell ref="I16:K16"/>
    <mergeCell ref="L16:P16"/>
    <mergeCell ref="A10:B14"/>
    <mergeCell ref="C10:E14"/>
    <mergeCell ref="F10:H14"/>
    <mergeCell ref="I10:K10"/>
    <mergeCell ref="L10:P10"/>
    <mergeCell ref="I11:K11"/>
    <mergeCell ref="L11:P11"/>
    <mergeCell ref="I12:K12"/>
    <mergeCell ref="L12:P12"/>
  </mergeCells>
  <phoneticPr fontId="3"/>
  <conditionalFormatting sqref="C40:H40 F10:H39">
    <cfRule type="cellIs" dxfId="5" priority="8" operator="equal">
      <formula>0</formula>
    </cfRule>
  </conditionalFormatting>
  <conditionalFormatting sqref="L40:P40">
    <cfRule type="cellIs" dxfId="4" priority="7" operator="equal">
      <formula>0</formula>
    </cfRule>
  </conditionalFormatting>
  <conditionalFormatting sqref="C10:E39 I10:P39">
    <cfRule type="containsBlanks" dxfId="3" priority="4">
      <formula>LEN(TRIM(C10))=0</formula>
    </cfRule>
  </conditionalFormatting>
  <conditionalFormatting sqref="I5">
    <cfRule type="containsBlanks" dxfId="2" priority="3">
      <formula>LEN(TRIM(I5))=0</formula>
    </cfRule>
  </conditionalFormatting>
  <conditionalFormatting sqref="I5">
    <cfRule type="containsBlanks" dxfId="1" priority="2">
      <formula>LEN(TRIM(I5))=0</formula>
    </cfRule>
  </conditionalFormatting>
  <conditionalFormatting sqref="C10:E39 I5:O5 I10:P39">
    <cfRule type="containsBlanks" dxfId="0" priority="1">
      <formula>LEN(TRIM(C5))=0</formula>
    </cfRule>
  </conditionalFormatting>
  <dataValidations count="1">
    <dataValidation type="list" allowBlank="1" showInputMessage="1" showErrorMessage="1" sqref="D50">
      <formula1>$N$2:$N$78</formula1>
    </dataValidation>
  </dataValidations>
  <printOptions horizontalCentered="1" verticalCentered="1"/>
  <pageMargins left="0.51181102362204722" right="0.55118110236220474" top="0.51181102362204722" bottom="0.43307086614173229" header="0.31496062992125984" footer="0.31496062992125984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I5:O5</xm:sqref>
        </x14:dataValidation>
        <x14:dataValidation type="list" allowBlank="1" showInputMessage="1" showErrorMessage="1">
          <x14:formula1>
            <xm:f>リスト!$L$2:$L$73</xm:f>
          </x14:formula1>
          <xm:sqref>D48:H48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L72" sqref="L72"/>
    </sheetView>
  </sheetViews>
  <sheetFormatPr defaultRowHeight="13.5"/>
  <cols>
    <col min="1" max="1" width="4.125" style="3" bestFit="1" customWidth="1"/>
    <col min="2" max="2" width="38.25" style="3" bestFit="1" customWidth="1"/>
    <col min="3" max="4" width="7.875" style="20" hidden="1" customWidth="1"/>
    <col min="5" max="7" width="9.25" style="20" hidden="1" customWidth="1"/>
    <col min="8" max="8" width="7.875" style="20" hidden="1" customWidth="1"/>
    <col min="9" max="9" width="9.25" style="20" hidden="1" customWidth="1"/>
    <col min="10" max="10" width="8.375" style="20" customWidth="1"/>
    <col min="11" max="11" width="3.5" style="3" bestFit="1" customWidth="1"/>
    <col min="12" max="12" width="33.875" style="3" bestFit="1" customWidth="1"/>
  </cols>
  <sheetData>
    <row r="1" spans="1:12">
      <c r="A1" s="8" t="s">
        <v>11</v>
      </c>
      <c r="B1" s="9" t="s">
        <v>9</v>
      </c>
      <c r="C1" s="34" t="s">
        <v>4</v>
      </c>
      <c r="D1" s="35" t="s">
        <v>133</v>
      </c>
      <c r="E1" s="35" t="s">
        <v>5</v>
      </c>
      <c r="F1" s="35" t="s">
        <v>6</v>
      </c>
      <c r="G1" s="35" t="s">
        <v>134</v>
      </c>
      <c r="H1" s="35" t="s">
        <v>135</v>
      </c>
      <c r="I1" s="35" t="s">
        <v>136</v>
      </c>
      <c r="J1" s="31"/>
      <c r="K1" s="8" t="s">
        <v>11</v>
      </c>
      <c r="L1" s="9" t="s">
        <v>35</v>
      </c>
    </row>
    <row r="2" spans="1:12">
      <c r="A2" s="9">
        <v>1</v>
      </c>
      <c r="B2" s="6" t="s">
        <v>12</v>
      </c>
      <c r="C2" s="36">
        <v>20000</v>
      </c>
      <c r="D2" s="36">
        <f>6000+35100</f>
        <v>41100</v>
      </c>
      <c r="E2" s="36">
        <v>5000</v>
      </c>
      <c r="F2" s="36">
        <f>5000+3000</f>
        <v>8000</v>
      </c>
      <c r="G2" s="36">
        <v>0</v>
      </c>
      <c r="H2" s="36">
        <v>3000</v>
      </c>
      <c r="I2" s="36">
        <f t="shared" ref="I2:I20" si="0">SUM(C2:H2)</f>
        <v>77100</v>
      </c>
      <c r="J2" s="32"/>
      <c r="K2" s="9">
        <v>1</v>
      </c>
      <c r="L2" s="9" t="s">
        <v>36</v>
      </c>
    </row>
    <row r="3" spans="1:12">
      <c r="A3" s="9">
        <v>2</v>
      </c>
      <c r="B3" s="6" t="s">
        <v>13</v>
      </c>
      <c r="C3" s="36">
        <v>0</v>
      </c>
      <c r="D3" s="36">
        <v>35100</v>
      </c>
      <c r="E3" s="36">
        <v>5000</v>
      </c>
      <c r="F3" s="36">
        <v>200000</v>
      </c>
      <c r="G3" s="36">
        <v>0</v>
      </c>
      <c r="H3" s="36">
        <v>50000</v>
      </c>
      <c r="I3" s="36">
        <f t="shared" si="0"/>
        <v>290100</v>
      </c>
      <c r="J3" s="32"/>
      <c r="K3" s="9">
        <v>2</v>
      </c>
      <c r="L3" s="9" t="s">
        <v>37</v>
      </c>
    </row>
    <row r="4" spans="1:12">
      <c r="A4" s="9">
        <v>3</v>
      </c>
      <c r="B4" s="6" t="s">
        <v>14</v>
      </c>
      <c r="C4" s="36">
        <v>15000</v>
      </c>
      <c r="D4" s="36">
        <f>25000+35100</f>
        <v>60100</v>
      </c>
      <c r="E4" s="36">
        <v>0</v>
      </c>
      <c r="F4" s="36">
        <f>2000+130000+36000</f>
        <v>168000</v>
      </c>
      <c r="G4" s="36">
        <v>0</v>
      </c>
      <c r="H4" s="36">
        <v>0</v>
      </c>
      <c r="I4" s="36">
        <f t="shared" si="0"/>
        <v>243100</v>
      </c>
      <c r="J4" s="32"/>
      <c r="K4" s="9">
        <v>3</v>
      </c>
      <c r="L4" s="9" t="s">
        <v>38</v>
      </c>
    </row>
    <row r="5" spans="1:12">
      <c r="A5" s="9">
        <v>4</v>
      </c>
      <c r="B5" s="6" t="s">
        <v>15</v>
      </c>
      <c r="C5" s="36">
        <v>30000</v>
      </c>
      <c r="D5" s="36">
        <v>35100</v>
      </c>
      <c r="E5" s="36">
        <v>100000</v>
      </c>
      <c r="F5" s="36">
        <v>0</v>
      </c>
      <c r="G5" s="36">
        <v>15000</v>
      </c>
      <c r="H5" s="36">
        <v>0</v>
      </c>
      <c r="I5" s="36">
        <f t="shared" si="0"/>
        <v>180100</v>
      </c>
      <c r="J5" s="32"/>
      <c r="K5" s="9">
        <v>4</v>
      </c>
      <c r="L5" s="9" t="s">
        <v>39</v>
      </c>
    </row>
    <row r="6" spans="1:12">
      <c r="A6" s="9">
        <v>5</v>
      </c>
      <c r="B6" s="6" t="s">
        <v>16</v>
      </c>
      <c r="C6" s="36">
        <v>0</v>
      </c>
      <c r="D6" s="36">
        <v>35100</v>
      </c>
      <c r="E6" s="36">
        <v>0</v>
      </c>
      <c r="F6" s="36">
        <v>120000</v>
      </c>
      <c r="G6" s="36">
        <v>0</v>
      </c>
      <c r="H6" s="36">
        <v>0</v>
      </c>
      <c r="I6" s="36">
        <f t="shared" si="0"/>
        <v>155100</v>
      </c>
      <c r="J6" s="32"/>
      <c r="K6" s="9">
        <v>5</v>
      </c>
      <c r="L6" s="9" t="s">
        <v>40</v>
      </c>
    </row>
    <row r="7" spans="1:12">
      <c r="A7" s="9">
        <v>6</v>
      </c>
      <c r="B7" s="6" t="s">
        <v>17</v>
      </c>
      <c r="C7" s="36">
        <v>0</v>
      </c>
      <c r="D7" s="36">
        <v>35100</v>
      </c>
      <c r="E7" s="36">
        <f>3000+29400+35000</f>
        <v>67400</v>
      </c>
      <c r="F7" s="36">
        <f>3000+20000</f>
        <v>23000</v>
      </c>
      <c r="G7" s="36">
        <v>0</v>
      </c>
      <c r="H7" s="36">
        <v>0</v>
      </c>
      <c r="I7" s="36">
        <f t="shared" si="0"/>
        <v>125500</v>
      </c>
      <c r="J7" s="32"/>
      <c r="K7" s="9">
        <v>6</v>
      </c>
      <c r="L7" s="9" t="s">
        <v>41</v>
      </c>
    </row>
    <row r="8" spans="1:12">
      <c r="A8" s="9">
        <v>7</v>
      </c>
      <c r="B8" s="6" t="s">
        <v>18</v>
      </c>
      <c r="C8" s="36">
        <v>0</v>
      </c>
      <c r="D8" s="36">
        <v>35100</v>
      </c>
      <c r="E8" s="36">
        <f>2000+10000+100000</f>
        <v>112000</v>
      </c>
      <c r="F8" s="36">
        <f>2000+20000</f>
        <v>22000</v>
      </c>
      <c r="G8" s="36">
        <v>0</v>
      </c>
      <c r="H8" s="36">
        <v>0</v>
      </c>
      <c r="I8" s="36">
        <f t="shared" si="0"/>
        <v>169100</v>
      </c>
      <c r="J8" s="32"/>
      <c r="K8" s="9">
        <v>7</v>
      </c>
      <c r="L8" s="9" t="s">
        <v>42</v>
      </c>
    </row>
    <row r="9" spans="1:12">
      <c r="A9" s="9">
        <v>8</v>
      </c>
      <c r="B9" s="6" t="s">
        <v>19</v>
      </c>
      <c r="C9" s="36">
        <v>0</v>
      </c>
      <c r="D9" s="36">
        <v>35100</v>
      </c>
      <c r="E9" s="36">
        <f>6500+2000+15000</f>
        <v>23500</v>
      </c>
      <c r="F9" s="36">
        <f>2000+2000</f>
        <v>4000</v>
      </c>
      <c r="G9" s="36">
        <v>0</v>
      </c>
      <c r="H9" s="36">
        <v>0</v>
      </c>
      <c r="I9" s="36">
        <f t="shared" si="0"/>
        <v>62600</v>
      </c>
      <c r="J9" s="32"/>
      <c r="K9" s="9">
        <v>8</v>
      </c>
      <c r="L9" s="9" t="s">
        <v>43</v>
      </c>
    </row>
    <row r="10" spans="1:12">
      <c r="A10" s="9">
        <v>9</v>
      </c>
      <c r="B10" s="6" t="s">
        <v>20</v>
      </c>
      <c r="C10" s="36">
        <v>50000</v>
      </c>
      <c r="D10" s="36">
        <v>35100</v>
      </c>
      <c r="E10" s="36">
        <v>0</v>
      </c>
      <c r="F10" s="36">
        <v>0</v>
      </c>
      <c r="G10" s="36">
        <v>0</v>
      </c>
      <c r="H10" s="36">
        <v>0</v>
      </c>
      <c r="I10" s="36">
        <f t="shared" si="0"/>
        <v>85100</v>
      </c>
      <c r="J10" s="32"/>
      <c r="K10" s="9">
        <v>9</v>
      </c>
      <c r="L10" s="9" t="s">
        <v>44</v>
      </c>
    </row>
    <row r="11" spans="1:12">
      <c r="A11" s="9">
        <v>10</v>
      </c>
      <c r="B11" s="6" t="s">
        <v>21</v>
      </c>
      <c r="C11" s="36">
        <v>0</v>
      </c>
      <c r="D11" s="36">
        <v>35100</v>
      </c>
      <c r="E11" s="36">
        <v>0</v>
      </c>
      <c r="F11" s="36">
        <v>0</v>
      </c>
      <c r="G11" s="36">
        <v>0</v>
      </c>
      <c r="H11" s="36">
        <v>0</v>
      </c>
      <c r="I11" s="36">
        <f t="shared" si="0"/>
        <v>35100</v>
      </c>
      <c r="J11" s="32"/>
      <c r="K11" s="9">
        <v>10</v>
      </c>
      <c r="L11" s="9" t="s">
        <v>45</v>
      </c>
    </row>
    <row r="12" spans="1:12">
      <c r="A12" s="9">
        <v>11</v>
      </c>
      <c r="B12" s="6" t="s">
        <v>22</v>
      </c>
      <c r="C12" s="36">
        <v>0</v>
      </c>
      <c r="D12" s="36">
        <v>35100</v>
      </c>
      <c r="E12" s="36">
        <v>1000</v>
      </c>
      <c r="F12" s="36">
        <v>2000</v>
      </c>
      <c r="G12" s="36">
        <v>0</v>
      </c>
      <c r="H12" s="36">
        <v>0</v>
      </c>
      <c r="I12" s="36">
        <f t="shared" si="0"/>
        <v>38100</v>
      </c>
      <c r="J12" s="32"/>
      <c r="K12" s="9">
        <v>11</v>
      </c>
      <c r="L12" s="9" t="s">
        <v>46</v>
      </c>
    </row>
    <row r="13" spans="1:12">
      <c r="A13" s="9">
        <v>12</v>
      </c>
      <c r="B13" s="6" t="s">
        <v>23</v>
      </c>
      <c r="C13" s="36">
        <v>0</v>
      </c>
      <c r="D13" s="36">
        <v>35100</v>
      </c>
      <c r="E13" s="36">
        <v>2000</v>
      </c>
      <c r="F13" s="36">
        <v>2400</v>
      </c>
      <c r="G13" s="36">
        <v>0</v>
      </c>
      <c r="H13" s="36">
        <v>0</v>
      </c>
      <c r="I13" s="36">
        <f t="shared" si="0"/>
        <v>39500</v>
      </c>
      <c r="J13" s="32"/>
      <c r="K13" s="9">
        <v>12</v>
      </c>
      <c r="L13" s="9" t="s">
        <v>47</v>
      </c>
    </row>
    <row r="14" spans="1:12">
      <c r="A14" s="9">
        <v>13</v>
      </c>
      <c r="B14" s="6" t="s">
        <v>24</v>
      </c>
      <c r="C14" s="36">
        <v>0</v>
      </c>
      <c r="D14" s="36">
        <v>35100</v>
      </c>
      <c r="E14" s="36">
        <v>0</v>
      </c>
      <c r="F14" s="36">
        <v>0</v>
      </c>
      <c r="G14" s="36">
        <v>0</v>
      </c>
      <c r="H14" s="36">
        <v>0</v>
      </c>
      <c r="I14" s="36">
        <f t="shared" si="0"/>
        <v>35100</v>
      </c>
      <c r="J14" s="32"/>
      <c r="K14" s="9">
        <v>13</v>
      </c>
      <c r="L14" s="9" t="s">
        <v>48</v>
      </c>
    </row>
    <row r="15" spans="1:12">
      <c r="A15" s="9">
        <v>14</v>
      </c>
      <c r="B15" s="6" t="s">
        <v>25</v>
      </c>
      <c r="C15" s="36">
        <v>20000</v>
      </c>
      <c r="D15" s="36">
        <v>35100</v>
      </c>
      <c r="E15" s="36">
        <v>3000</v>
      </c>
      <c r="F15" s="36">
        <v>0</v>
      </c>
      <c r="G15" s="36">
        <v>0</v>
      </c>
      <c r="H15" s="36">
        <v>0</v>
      </c>
      <c r="I15" s="36">
        <f t="shared" si="0"/>
        <v>58100</v>
      </c>
      <c r="J15" s="32"/>
      <c r="K15" s="9">
        <v>14</v>
      </c>
      <c r="L15" s="9" t="s">
        <v>49</v>
      </c>
    </row>
    <row r="16" spans="1:12">
      <c r="A16" s="9">
        <v>15</v>
      </c>
      <c r="B16" s="7" t="s">
        <v>10</v>
      </c>
      <c r="C16" s="37">
        <v>0</v>
      </c>
      <c r="D16" s="37">
        <v>35100</v>
      </c>
      <c r="E16" s="37">
        <v>0</v>
      </c>
      <c r="F16" s="37">
        <v>160000</v>
      </c>
      <c r="G16" s="36">
        <v>0</v>
      </c>
      <c r="H16" s="37">
        <v>0</v>
      </c>
      <c r="I16" s="36">
        <f t="shared" si="0"/>
        <v>195100</v>
      </c>
      <c r="J16" s="33"/>
      <c r="K16" s="9">
        <v>15</v>
      </c>
      <c r="L16" s="9" t="s">
        <v>50</v>
      </c>
    </row>
    <row r="17" spans="1:12">
      <c r="A17" s="9">
        <v>16</v>
      </c>
      <c r="B17" s="7" t="s">
        <v>26</v>
      </c>
      <c r="C17" s="37"/>
      <c r="D17" s="37"/>
      <c r="E17" s="37"/>
      <c r="F17" s="37"/>
      <c r="G17" s="37"/>
      <c r="H17" s="37"/>
      <c r="I17" s="36">
        <f t="shared" si="0"/>
        <v>0</v>
      </c>
      <c r="J17" s="33"/>
      <c r="K17" s="9">
        <v>16</v>
      </c>
      <c r="L17" s="9" t="s">
        <v>51</v>
      </c>
    </row>
    <row r="18" spans="1:12">
      <c r="A18" s="9">
        <v>17</v>
      </c>
      <c r="B18" s="7" t="s">
        <v>27</v>
      </c>
      <c r="C18" s="37"/>
      <c r="D18" s="37"/>
      <c r="E18" s="37"/>
      <c r="F18" s="37"/>
      <c r="G18" s="37"/>
      <c r="H18" s="37"/>
      <c r="I18" s="36">
        <f t="shared" si="0"/>
        <v>0</v>
      </c>
      <c r="J18" s="33"/>
      <c r="K18" s="9">
        <v>17</v>
      </c>
      <c r="L18" s="9" t="s">
        <v>52</v>
      </c>
    </row>
    <row r="19" spans="1:12">
      <c r="A19" s="9">
        <v>18</v>
      </c>
      <c r="B19" s="7" t="s">
        <v>28</v>
      </c>
      <c r="C19" s="37"/>
      <c r="D19" s="37"/>
      <c r="E19" s="37"/>
      <c r="F19" s="37"/>
      <c r="G19" s="36"/>
      <c r="H19" s="37"/>
      <c r="I19" s="36">
        <f t="shared" si="0"/>
        <v>0</v>
      </c>
      <c r="J19" s="33"/>
      <c r="K19" s="9">
        <v>18</v>
      </c>
      <c r="L19" s="9" t="s">
        <v>53</v>
      </c>
    </row>
    <row r="20" spans="1:12">
      <c r="A20" s="9">
        <v>19</v>
      </c>
      <c r="B20" s="6" t="s">
        <v>29</v>
      </c>
      <c r="C20" s="36">
        <v>0</v>
      </c>
      <c r="D20" s="36">
        <v>35100</v>
      </c>
      <c r="E20" s="36">
        <v>0</v>
      </c>
      <c r="F20" s="36">
        <v>0</v>
      </c>
      <c r="G20" s="36">
        <v>0</v>
      </c>
      <c r="H20" s="36">
        <v>0</v>
      </c>
      <c r="I20" s="36">
        <f t="shared" si="0"/>
        <v>35100</v>
      </c>
      <c r="J20" s="32"/>
      <c r="K20" s="9">
        <v>19</v>
      </c>
      <c r="L20" s="9" t="s">
        <v>54</v>
      </c>
    </row>
    <row r="21" spans="1:12">
      <c r="C21" s="38">
        <f>SUM(C2:C20)</f>
        <v>135000</v>
      </c>
      <c r="D21" s="38">
        <f t="shared" ref="D21:I21" si="1">SUM(D2:D20)</f>
        <v>592600</v>
      </c>
      <c r="E21" s="38">
        <f t="shared" si="1"/>
        <v>318900</v>
      </c>
      <c r="F21" s="38">
        <f t="shared" si="1"/>
        <v>709400</v>
      </c>
      <c r="G21" s="38"/>
      <c r="H21" s="38">
        <f t="shared" si="1"/>
        <v>53000</v>
      </c>
      <c r="I21" s="38">
        <f t="shared" si="1"/>
        <v>1823900</v>
      </c>
      <c r="K21" s="9">
        <v>20</v>
      </c>
      <c r="L21" s="9" t="s">
        <v>55</v>
      </c>
    </row>
    <row r="22" spans="1:12">
      <c r="K22" s="9">
        <v>21</v>
      </c>
      <c r="L22" s="9" t="s">
        <v>56</v>
      </c>
    </row>
    <row r="23" spans="1:12">
      <c r="K23" s="9">
        <v>22</v>
      </c>
      <c r="L23" s="9" t="s">
        <v>57</v>
      </c>
    </row>
    <row r="24" spans="1:12">
      <c r="K24" s="9">
        <v>23</v>
      </c>
      <c r="L24" s="9" t="s">
        <v>58</v>
      </c>
    </row>
    <row r="25" spans="1:12">
      <c r="K25" s="9">
        <v>24</v>
      </c>
      <c r="L25" s="9" t="s">
        <v>59</v>
      </c>
    </row>
    <row r="26" spans="1:12">
      <c r="K26" s="9">
        <v>25</v>
      </c>
      <c r="L26" s="9" t="s">
        <v>60</v>
      </c>
    </row>
    <row r="27" spans="1:12">
      <c r="K27" s="9">
        <v>26</v>
      </c>
      <c r="L27" s="9" t="s">
        <v>61</v>
      </c>
    </row>
    <row r="28" spans="1:12">
      <c r="K28" s="9">
        <v>27</v>
      </c>
      <c r="L28" s="9" t="s">
        <v>62</v>
      </c>
    </row>
    <row r="29" spans="1:12">
      <c r="K29" s="9">
        <v>28</v>
      </c>
      <c r="L29" s="9" t="s">
        <v>63</v>
      </c>
    </row>
    <row r="30" spans="1:12">
      <c r="K30" s="9">
        <v>29</v>
      </c>
      <c r="L30" s="9" t="s">
        <v>64</v>
      </c>
    </row>
    <row r="31" spans="1:12">
      <c r="K31" s="9">
        <v>30</v>
      </c>
      <c r="L31" s="9" t="s">
        <v>65</v>
      </c>
    </row>
    <row r="32" spans="1:12">
      <c r="K32" s="9">
        <v>31</v>
      </c>
      <c r="L32" s="9" t="s">
        <v>66</v>
      </c>
    </row>
    <row r="33" spans="11:12">
      <c r="K33" s="9">
        <v>32</v>
      </c>
      <c r="L33" s="9" t="s">
        <v>67</v>
      </c>
    </row>
    <row r="34" spans="11:12">
      <c r="K34" s="9">
        <v>33</v>
      </c>
      <c r="L34" s="9" t="s">
        <v>68</v>
      </c>
    </row>
    <row r="35" spans="11:12">
      <c r="K35" s="9">
        <v>34</v>
      </c>
      <c r="L35" s="9" t="s">
        <v>69</v>
      </c>
    </row>
    <row r="36" spans="11:12">
      <c r="K36" s="9">
        <v>35</v>
      </c>
      <c r="L36" s="9" t="s">
        <v>70</v>
      </c>
    </row>
    <row r="37" spans="11:12">
      <c r="K37" s="9">
        <v>36</v>
      </c>
      <c r="L37" s="9" t="s">
        <v>71</v>
      </c>
    </row>
    <row r="38" spans="11:12">
      <c r="K38" s="9">
        <v>37</v>
      </c>
      <c r="L38" s="9" t="s">
        <v>72</v>
      </c>
    </row>
    <row r="39" spans="11:12">
      <c r="K39" s="9">
        <v>38</v>
      </c>
      <c r="L39" s="9" t="s">
        <v>73</v>
      </c>
    </row>
    <row r="40" spans="11:12">
      <c r="K40" s="9">
        <v>39</v>
      </c>
      <c r="L40" s="9" t="s">
        <v>74</v>
      </c>
    </row>
    <row r="41" spans="11:12">
      <c r="K41" s="9">
        <v>40</v>
      </c>
      <c r="L41" s="9" t="s">
        <v>75</v>
      </c>
    </row>
    <row r="42" spans="11:12">
      <c r="K42" s="9">
        <v>41</v>
      </c>
      <c r="L42" s="9" t="s">
        <v>76</v>
      </c>
    </row>
    <row r="43" spans="11:12">
      <c r="K43" s="9">
        <v>42</v>
      </c>
      <c r="L43" s="9" t="s">
        <v>77</v>
      </c>
    </row>
    <row r="44" spans="11:12">
      <c r="K44" s="9">
        <v>43</v>
      </c>
      <c r="L44" s="9" t="s">
        <v>78</v>
      </c>
    </row>
    <row r="45" spans="11:12">
      <c r="K45" s="9">
        <v>44</v>
      </c>
      <c r="L45" s="9" t="s">
        <v>79</v>
      </c>
    </row>
    <row r="46" spans="11:12">
      <c r="K46" s="9">
        <v>45</v>
      </c>
      <c r="L46" s="9" t="s">
        <v>80</v>
      </c>
    </row>
    <row r="47" spans="11:12">
      <c r="K47" s="9">
        <v>46</v>
      </c>
      <c r="L47" s="9" t="s">
        <v>81</v>
      </c>
    </row>
    <row r="48" spans="11:12">
      <c r="K48" s="9">
        <v>47</v>
      </c>
      <c r="L48" s="9" t="s">
        <v>82</v>
      </c>
    </row>
    <row r="49" spans="11:12">
      <c r="K49" s="9">
        <v>48</v>
      </c>
      <c r="L49" s="9" t="s">
        <v>83</v>
      </c>
    </row>
    <row r="50" spans="11:12">
      <c r="K50" s="9">
        <v>49</v>
      </c>
      <c r="L50" s="9" t="s">
        <v>84</v>
      </c>
    </row>
    <row r="51" spans="11:12">
      <c r="K51" s="9">
        <v>50</v>
      </c>
      <c r="L51" s="9" t="s">
        <v>85</v>
      </c>
    </row>
    <row r="52" spans="11:12">
      <c r="K52" s="9">
        <v>51</v>
      </c>
      <c r="L52" s="9" t="s">
        <v>86</v>
      </c>
    </row>
    <row r="53" spans="11:12">
      <c r="K53" s="9">
        <v>52</v>
      </c>
      <c r="L53" s="9" t="s">
        <v>87</v>
      </c>
    </row>
    <row r="54" spans="11:12">
      <c r="K54" s="9">
        <v>53</v>
      </c>
      <c r="L54" s="9" t="s">
        <v>88</v>
      </c>
    </row>
    <row r="55" spans="11:12">
      <c r="K55" s="9">
        <v>54</v>
      </c>
      <c r="L55" s="9" t="s">
        <v>89</v>
      </c>
    </row>
    <row r="56" spans="11:12">
      <c r="K56" s="9">
        <v>55</v>
      </c>
      <c r="L56" s="9" t="s">
        <v>90</v>
      </c>
    </row>
    <row r="57" spans="11:12">
      <c r="K57" s="9">
        <v>56</v>
      </c>
      <c r="L57" s="9" t="s">
        <v>91</v>
      </c>
    </row>
    <row r="58" spans="11:12">
      <c r="K58" s="9">
        <v>57</v>
      </c>
      <c r="L58" s="9" t="s">
        <v>92</v>
      </c>
    </row>
    <row r="59" spans="11:12">
      <c r="K59" s="9">
        <v>58</v>
      </c>
      <c r="L59" s="9" t="s">
        <v>93</v>
      </c>
    </row>
    <row r="60" spans="11:12">
      <c r="K60" s="9">
        <v>59</v>
      </c>
      <c r="L60" s="9" t="s">
        <v>94</v>
      </c>
    </row>
    <row r="61" spans="11:12">
      <c r="K61" s="9">
        <v>60</v>
      </c>
      <c r="L61" s="9" t="s">
        <v>95</v>
      </c>
    </row>
    <row r="62" spans="11:12">
      <c r="K62" s="9">
        <v>61</v>
      </c>
      <c r="L62" s="9" t="s">
        <v>96</v>
      </c>
    </row>
    <row r="63" spans="11:12">
      <c r="K63" s="9">
        <v>62</v>
      </c>
      <c r="L63" s="9" t="s">
        <v>97</v>
      </c>
    </row>
    <row r="64" spans="11:12">
      <c r="K64" s="9">
        <v>63</v>
      </c>
      <c r="L64" s="9" t="s">
        <v>98</v>
      </c>
    </row>
    <row r="65" spans="11:12">
      <c r="K65" s="9">
        <v>64</v>
      </c>
      <c r="L65" s="9" t="s">
        <v>99</v>
      </c>
    </row>
    <row r="66" spans="11:12">
      <c r="K66" s="9">
        <v>65</v>
      </c>
      <c r="L66" s="9" t="s">
        <v>100</v>
      </c>
    </row>
    <row r="67" spans="11:12">
      <c r="K67" s="9">
        <v>66</v>
      </c>
      <c r="L67" s="9" t="s">
        <v>101</v>
      </c>
    </row>
    <row r="68" spans="11:12">
      <c r="K68" s="9">
        <v>67</v>
      </c>
      <c r="L68" s="9" t="s">
        <v>102</v>
      </c>
    </row>
    <row r="69" spans="11:12">
      <c r="K69" s="9">
        <v>68</v>
      </c>
      <c r="L69" s="9" t="s">
        <v>103</v>
      </c>
    </row>
    <row r="70" spans="11:12">
      <c r="K70" s="9">
        <v>69</v>
      </c>
      <c r="L70" s="9" t="s">
        <v>104</v>
      </c>
    </row>
    <row r="71" spans="11:12">
      <c r="K71" s="9">
        <v>70</v>
      </c>
      <c r="L71" s="9" t="s">
        <v>105</v>
      </c>
    </row>
    <row r="72" spans="11:12">
      <c r="K72" s="9">
        <v>71</v>
      </c>
      <c r="L72" s="9" t="s">
        <v>106</v>
      </c>
    </row>
    <row r="73" spans="11:12">
      <c r="K73" s="9">
        <v>72</v>
      </c>
      <c r="L73" s="9" t="s">
        <v>107</v>
      </c>
    </row>
  </sheetData>
  <sheetProtection algorithmName="SHA-512" hashValue="bYpxmefEOb5tasZ9mS9w24137ll1RM+w2ymjkqDgVz7HZf3ou4ZbNTFzGk+eLaRW2c16rbmGVClRuxwdBeS1HQ==" saltValue="WJnihcxTLPYdYRd32q5sCg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様式１０</vt:lpstr>
      <vt:lpstr>様式１０ (記入例)</vt:lpstr>
      <vt:lpstr>リスト</vt:lpstr>
      <vt:lpstr>様式１０!Print_Area</vt:lpstr>
      <vt:lpstr>'様式１０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2018-08-10T04:58:46Z</dcterms:modified>
</cp:coreProperties>
</file>